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S:\osztaly\kepvis\kgy\KGY anyagok\20181122\"/>
    </mc:Choice>
  </mc:AlternateContent>
  <xr:revisionPtr revIDLastSave="0" documentId="8_{DAC925DF-9187-4A16-996F-66623D51FF60}" xr6:coauthVersionLast="38" xr6:coauthVersionMax="38" xr10:uidLastSave="{00000000-0000-0000-0000-000000000000}"/>
  <bookViews>
    <workbookView xWindow="0" yWindow="0" windowWidth="23040" windowHeight="8772" activeTab="1" xr2:uid="{00000000-000D-0000-FFFF-FFFF00000000}"/>
  </bookViews>
  <sheets>
    <sheet name="Önerő" sheetId="10" r:id="rId1"/>
    <sheet name="Munka1" sheetId="11" r:id="rId2"/>
  </sheets>
  <definedNames>
    <definedName name="_xlnm._FilterDatabase" localSheetId="0" hidden="1">Önerő!$A$3:$M$3</definedName>
    <definedName name="_xlnm.Print_Titles" localSheetId="0">Önerő!$3:$3</definedName>
    <definedName name="_xlnm.Print_Area" localSheetId="0">Önerő!$A$1:$M$75</definedName>
  </definedNames>
  <calcPr calcId="162913"/>
</workbook>
</file>

<file path=xl/calcChain.xml><?xml version="1.0" encoding="utf-8"?>
<calcChain xmlns="http://schemas.openxmlformats.org/spreadsheetml/2006/main">
  <c r="H72" i="10" l="1"/>
  <c r="K72" i="10" s="1"/>
  <c r="I74" i="10"/>
  <c r="D75" i="10"/>
  <c r="H5" i="10"/>
  <c r="K5" i="10" s="1"/>
  <c r="H6" i="10"/>
  <c r="K6" i="10" s="1"/>
  <c r="H7" i="10"/>
  <c r="K7" i="10" s="1"/>
  <c r="H9" i="10"/>
  <c r="K9" i="10" s="1"/>
  <c r="H10" i="10"/>
  <c r="K10" i="10" s="1"/>
  <c r="H11" i="10"/>
  <c r="K11" i="10" s="1"/>
  <c r="H12" i="10"/>
  <c r="K12" i="10" s="1"/>
  <c r="H13" i="10"/>
  <c r="K13" i="10" s="1"/>
  <c r="H14" i="10"/>
  <c r="K14" i="10" s="1"/>
  <c r="H15" i="10"/>
  <c r="K15" i="10" s="1"/>
  <c r="H16" i="10"/>
  <c r="K16" i="10" s="1"/>
  <c r="H17" i="10"/>
  <c r="K17" i="10" s="1"/>
  <c r="H18" i="10"/>
  <c r="K18" i="10" s="1"/>
  <c r="H19" i="10"/>
  <c r="K19" i="10" s="1"/>
  <c r="H20" i="10"/>
  <c r="K20" i="10" s="1"/>
  <c r="H21" i="10"/>
  <c r="K21" i="10" s="1"/>
  <c r="H22" i="10"/>
  <c r="K22" i="10" s="1"/>
  <c r="H23" i="10"/>
  <c r="K23" i="10" s="1"/>
  <c r="H24" i="10"/>
  <c r="K24" i="10" s="1"/>
  <c r="H25" i="10"/>
  <c r="K25" i="10" s="1"/>
  <c r="H26" i="10"/>
  <c r="H27" i="10"/>
  <c r="K27" i="10" s="1"/>
  <c r="H28" i="10"/>
  <c r="K28" i="10" s="1"/>
  <c r="H29" i="10"/>
  <c r="K29" i="10" s="1"/>
  <c r="H30" i="10"/>
  <c r="K30" i="10" s="1"/>
  <c r="H31" i="10"/>
  <c r="K31" i="10" s="1"/>
  <c r="H32" i="10"/>
  <c r="K32" i="10" s="1"/>
  <c r="H33" i="10"/>
  <c r="K33" i="10" s="1"/>
  <c r="H34" i="10"/>
  <c r="K34" i="10" s="1"/>
  <c r="H35" i="10"/>
  <c r="K35" i="10" s="1"/>
  <c r="H36" i="10"/>
  <c r="K36" i="10" s="1"/>
  <c r="H37" i="10"/>
  <c r="K37" i="10" s="1"/>
  <c r="H49" i="10"/>
  <c r="K49" i="10" s="1"/>
  <c r="H54" i="10"/>
  <c r="H55" i="10"/>
  <c r="K55" i="10" s="1"/>
  <c r="H56" i="10"/>
  <c r="K56" i="10" s="1"/>
  <c r="H57" i="10"/>
  <c r="K57" i="10" s="1"/>
  <c r="H58" i="10"/>
  <c r="H59" i="10"/>
  <c r="K59" i="10" s="1"/>
  <c r="H60" i="10"/>
  <c r="K60" i="10" s="1"/>
  <c r="H61" i="10"/>
  <c r="K61" i="10" s="1"/>
  <c r="H62" i="10"/>
  <c r="K62" i="10" s="1"/>
  <c r="H63" i="10"/>
  <c r="K63" i="10" s="1"/>
  <c r="H64" i="10"/>
  <c r="K64" i="10" s="1"/>
  <c r="H65" i="10"/>
  <c r="K65" i="10" s="1"/>
  <c r="H66" i="10"/>
  <c r="K66" i="10" s="1"/>
  <c r="H67" i="10"/>
  <c r="K67" i="10" s="1"/>
  <c r="H68" i="10"/>
  <c r="K68" i="10" s="1"/>
  <c r="H69" i="10"/>
  <c r="K69" i="10" s="1"/>
  <c r="H70" i="10"/>
  <c r="K70" i="10" s="1"/>
  <c r="H71" i="10"/>
  <c r="K71" i="10" s="1"/>
  <c r="H4" i="10"/>
  <c r="K4" i="10" s="1"/>
  <c r="F53" i="10" l="1"/>
  <c r="H53" i="10" s="1"/>
  <c r="K53" i="10" s="1"/>
  <c r="G39" i="10" l="1"/>
  <c r="G40" i="10"/>
  <c r="G41" i="10"/>
  <c r="G42" i="10"/>
  <c r="G43" i="10"/>
  <c r="G44" i="10"/>
  <c r="G45" i="10"/>
  <c r="G46" i="10"/>
  <c r="G47" i="10"/>
  <c r="G48" i="10"/>
  <c r="G38" i="10"/>
  <c r="F39" i="10"/>
  <c r="F40" i="10"/>
  <c r="F41" i="10"/>
  <c r="H41" i="10" s="1"/>
  <c r="K41" i="10" s="1"/>
  <c r="F42" i="10"/>
  <c r="F43" i="10"/>
  <c r="F44" i="10"/>
  <c r="F45" i="10"/>
  <c r="H45" i="10" s="1"/>
  <c r="K45" i="10" s="1"/>
  <c r="F46" i="10"/>
  <c r="F47" i="10"/>
  <c r="F48" i="10"/>
  <c r="F38" i="10"/>
  <c r="H38" i="10" s="1"/>
  <c r="K38" i="10" s="1"/>
  <c r="H47" i="10" l="1"/>
  <c r="K47" i="10" s="1"/>
  <c r="H43" i="10"/>
  <c r="K43" i="10" s="1"/>
  <c r="H39" i="10"/>
  <c r="K39" i="10" s="1"/>
  <c r="H48" i="10"/>
  <c r="K48" i="10" s="1"/>
  <c r="H44" i="10"/>
  <c r="K44" i="10" s="1"/>
  <c r="H40" i="10"/>
  <c r="K40" i="10" s="1"/>
  <c r="H46" i="10"/>
  <c r="K46" i="10" s="1"/>
  <c r="H42" i="10"/>
  <c r="K42" i="10" s="1"/>
  <c r="G75" i="10"/>
  <c r="F8" i="10"/>
  <c r="H8" i="10" l="1"/>
  <c r="H74" i="10"/>
  <c r="K74" i="10" s="1"/>
  <c r="K8" i="10" l="1"/>
  <c r="I68" i="10"/>
  <c r="I34" i="10"/>
  <c r="I30" i="10"/>
  <c r="I31" i="10"/>
  <c r="I32" i="10"/>
  <c r="I29" i="10"/>
  <c r="I18" i="10" l="1"/>
  <c r="I16" i="10"/>
  <c r="F51" i="10" l="1"/>
  <c r="H51" i="10" s="1"/>
  <c r="K51" i="10" s="1"/>
  <c r="I51" i="10" l="1"/>
  <c r="I7" i="10"/>
  <c r="J26" i="10" l="1"/>
  <c r="K26" i="10" s="1"/>
  <c r="F73" i="10"/>
  <c r="I73" i="10" s="1"/>
  <c r="E73" i="10"/>
  <c r="H73" i="10" l="1"/>
  <c r="K73" i="10" s="1"/>
  <c r="E52" i="10"/>
  <c r="E75" i="10" l="1"/>
  <c r="H52" i="10"/>
  <c r="K52" i="10" s="1"/>
  <c r="J58" i="10"/>
  <c r="K58" i="10" s="1"/>
  <c r="J54" i="10"/>
  <c r="K54" i="10" s="1"/>
  <c r="I53" i="10" l="1"/>
  <c r="F50" i="10" l="1"/>
  <c r="H50" i="10" l="1"/>
  <c r="F75" i="10"/>
  <c r="I75" i="10"/>
  <c r="J75" i="10"/>
  <c r="K50" i="10" l="1"/>
  <c r="H75" i="10"/>
  <c r="K75" i="10" s="1"/>
</calcChain>
</file>

<file path=xl/sharedStrings.xml><?xml version="1.0" encoding="utf-8"?>
<sst xmlns="http://schemas.openxmlformats.org/spreadsheetml/2006/main" count="684" uniqueCount="314">
  <si>
    <t>Homokbánya, Déli feltáró út I. ütemének megvalósítása</t>
  </si>
  <si>
    <t>Útfejlesztés Kecskemét kiemelt gazdasági övezetében (SMR)</t>
  </si>
  <si>
    <t>Kecskeméti Corvin Mátyás Általános Iskola energetikai korszerűsítése</t>
  </si>
  <si>
    <t>Margaréta Otthon energetikai korszerűsítése</t>
  </si>
  <si>
    <t>Kecskeméti Zrínyi Ilona Általános Iskola energetikai korszerűsítése</t>
  </si>
  <si>
    <t>Lestár Péter Szakközépiskola és Szakiskola energetikai fejlesztése</t>
  </si>
  <si>
    <t>Kecskeméti Széchenyivárosi Arany János Általános Iskola energetikai korszerűsítése</t>
  </si>
  <si>
    <t>Margaréta buszforduló kiépítése</t>
  </si>
  <si>
    <t xml:space="preserve">Bem u. - Kuruc krt. kereszteződésében körforgalom kiépítése </t>
  </si>
  <si>
    <t>Új nappali ellátást biztosító telephely kialakítása Homokbányán</t>
  </si>
  <si>
    <t>Kecskeméti Belvárosi Zrínyi Ilona Általános Iskola Béke Általános Iskolája energetikai korszerűsítése</t>
  </si>
  <si>
    <t>Kecskeméti Széchenyivárosi Arany János Általános Iskola Móra Ferenc Általános Iskolája energetikai korszerűsítése</t>
  </si>
  <si>
    <t>Kecskeméti Vásárhelyi Pál Általános Iskola és Alapfokú Művészeti Iskola Móricz Zsigmond Általános Iskolája energetikai korszerűsítése</t>
  </si>
  <si>
    <t>Kecskeméti Corvin Mátyás Általános Iskola Kertvárosi Általános Iskolája energetikai korszerűsítése</t>
  </si>
  <si>
    <t>Kecskeméti Corvin Mátyás Általános Iskola Mathiász János Általános Iskolája energetikai korszerűsítése</t>
  </si>
  <si>
    <t>Egyetértés utcai óvoda infrastrukturális fejlesztése</t>
  </si>
  <si>
    <t>4 csoportos bölcsőde építése Homokbányán</t>
  </si>
  <si>
    <t>Klapka utcai óvoda infrastrukturális fejlesztése</t>
  </si>
  <si>
    <t>Árpádvárosi óvoda infrastrukturális fejlesztése</t>
  </si>
  <si>
    <t>Bíró Lajos utcai óvoda infrastrukturális fejlesztése</t>
  </si>
  <si>
    <t>Csokor utcai óvoda infrastrukturális fejlesztése</t>
  </si>
  <si>
    <t>Kecskemét Fenntartható Városi Mobilitási Tervének (SUMP) készítése</t>
  </si>
  <si>
    <t>A Rudolf-kert építészeti és közterületi fejlesztése, szinergiában a város gazdaságilag fenntartható célkitűzéseivel</t>
  </si>
  <si>
    <t>Foglalkoztatási paktum Kecskeméten</t>
  </si>
  <si>
    <t>Gazdasági területekhez kapcsolódó útfelújítások Kecskeméten</t>
  </si>
  <si>
    <t>Új család- és gyermekjóléti központ létrehozása Kecskeméten</t>
  </si>
  <si>
    <t>Időskorúak és fogyatékkal élők szociális alapszolgáltatásainak fejlesztése Kecskeméten</t>
  </si>
  <si>
    <t>Egészségügyi alapellátás innovációs célú infrastrukturális fejlesztése Kecskeméten</t>
  </si>
  <si>
    <t>Turisztikai attrakció megvalósítása a Rudolf-laktanyában</t>
  </si>
  <si>
    <t>Szolnoki út felújítása</t>
  </si>
  <si>
    <t>Zöld város kialakítása a Homokbányán</t>
  </si>
  <si>
    <t>Épület- és területfejlesztés a Rudolf-laktanyában</t>
  </si>
  <si>
    <t>Megjegyzés</t>
  </si>
  <si>
    <t>Kecskeméten az 5-ös sz. főút mentén a Külső-Szegedi úttól az 54 sz. főútig létesítendő gyalog-kerékpárút építése</t>
  </si>
  <si>
    <t>Hetényegyháza bekötése az M5 autópályába</t>
  </si>
  <si>
    <t>Forradalom utcai óvoda energetikai korszerűsítése</t>
  </si>
  <si>
    <t>Lánchíd utcai bölcsőde energetikai korszerűsítése</t>
  </si>
  <si>
    <t>Ceglédi úti óvoda energetikai korszerűsítése</t>
  </si>
  <si>
    <t>Ifjúság úti óvoda energetikai korszerűsítése</t>
  </si>
  <si>
    <t>Nyitra utcai óvoda energetikai korszerűsítése</t>
  </si>
  <si>
    <t>Széchenyi sétányi óvoda energetikai korszerűsítése</t>
  </si>
  <si>
    <t>Klapka utcai bölcsőde energetikai korszerűsítése</t>
  </si>
  <si>
    <t>Kecskemét szegregált területeinek integrált szociális városrehabilitációja</t>
  </si>
  <si>
    <t>Társadalmi együttműködés erősítése Kecskeméten</t>
  </si>
  <si>
    <t>Homokbánya, Déli feltáró út II. ütemének megvalósítása</t>
  </si>
  <si>
    <t xml:space="preserve"> Mátis Kálmán utcai óvoda energetikai korszerűsítése</t>
  </si>
  <si>
    <t>Lánchíd utcai óvoda energetikai korszerűsítése</t>
  </si>
  <si>
    <t>Károly Róbert krt. II. ütemének megvalósítása</t>
  </si>
  <si>
    <t>Infrastrukturális fejlesztések a Rudolf-laktanyában</t>
  </si>
  <si>
    <t>Támogatói döntésre vár</t>
  </si>
  <si>
    <t>Kerékpárosbarát fejlesztés Kecskeméten</t>
  </si>
  <si>
    <t>TOP-6.3.1-16-KE1-2018-00002</t>
  </si>
  <si>
    <t>TOP-6.3.1-15-KE1-2016-00001</t>
  </si>
  <si>
    <t>TOP-6.2.1-15-KE1-2016-00001</t>
  </si>
  <si>
    <t>TOP-6.2.1-15-KE1-2016-00002</t>
  </si>
  <si>
    <t>TOP-6.2.1-15-KE1-2016-00003</t>
  </si>
  <si>
    <t>TOP-6.2.1-15-KE1-2016-00005</t>
  </si>
  <si>
    <t>TOP-6.2.1-15-KE1-2016-00004</t>
  </si>
  <si>
    <t>TOP-6.2.1-15-KE1-2016-00007</t>
  </si>
  <si>
    <t>TOP-6.2.1-15-KE1-2016-00006</t>
  </si>
  <si>
    <t>TOP-6.3.2-15-KE1-2016-00001</t>
  </si>
  <si>
    <t>TOP-6.3.2-15-KE1-2016-00002</t>
  </si>
  <si>
    <t>TOP-6.4.1-15-KE1-2016-00001</t>
  </si>
  <si>
    <t>TOP-6.4.1-15-KE1-2016-00002</t>
  </si>
  <si>
    <t>TOP-6.4.1-15-KE1-2016-00003</t>
  </si>
  <si>
    <t>TOP-6.4.1-15-KE1-2016-00004</t>
  </si>
  <si>
    <t>TOP-6.4.1-15-KE1-2016-00005</t>
  </si>
  <si>
    <t>TOP-6.5.1-15-KE1-2016-00001</t>
  </si>
  <si>
    <t>TOP-6.5.1-15-KE1-2016-00002</t>
  </si>
  <si>
    <t>TOP-6.5.1-15-KE1-2016-00008</t>
  </si>
  <si>
    <t>TOP-6.5.1-15-KE1-2016-00009</t>
  </si>
  <si>
    <t>TOP-6.5.1-15-KE1-2016-00010</t>
  </si>
  <si>
    <t>TOP-6.5.1-15-KE1-2016-00004</t>
  </si>
  <si>
    <t>TOP-6.5.1-15-KE1-2016-00007</t>
  </si>
  <si>
    <t>TOP-6.5.1-15-KE1-2016-00003</t>
  </si>
  <si>
    <t>TOP-6.5.1-15-KE1-2016-00005</t>
  </si>
  <si>
    <t>TOP-6.5.1-15-KE1-2016-00006</t>
  </si>
  <si>
    <t>TOP-6.1.1-15-KE1-2016-00001</t>
  </si>
  <si>
    <t>TOP-6.1.4-15-KE1-2016-00001</t>
  </si>
  <si>
    <t>TOP-6.1.5-15-KE1-2016-00002</t>
  </si>
  <si>
    <t>TOP-6.1.5-15-KE1-2016-00001</t>
  </si>
  <si>
    <t>TOP-6.1.5-16-KE1-2017-00001</t>
  </si>
  <si>
    <t>TOP-6.1.5-16-KE1-2017-00002</t>
  </si>
  <si>
    <t>TOP-6.1.5-16-KE1-2017-00004</t>
  </si>
  <si>
    <t>Sor-szám</t>
  </si>
  <si>
    <t>Széchenyi sétányi bölcsőde infrastrukturális fejlesztése</t>
  </si>
  <si>
    <t>TOP-6.5.1-16-KE1-2017-00001</t>
  </si>
  <si>
    <t>TOP-6.5.1-16-KE1-2017-00002</t>
  </si>
  <si>
    <t>TOP-6.5.1-16-KE1-2017-00003</t>
  </si>
  <si>
    <t>TOP-6.5.1-16-KE1-2017-00004</t>
  </si>
  <si>
    <t>TOP-6.5.1-16-KE1-2017-00005</t>
  </si>
  <si>
    <t>TOP-6.5.1-16-KE1-2017-00006</t>
  </si>
  <si>
    <t>TOP-6.5.1-16-KE1-2017-00007</t>
  </si>
  <si>
    <t>TOP-6.5.1-16-KE1-2017-00008</t>
  </si>
  <si>
    <t>TOP-6.5.1-16-KE1-2017-00009</t>
  </si>
  <si>
    <t>TOP-6.5.1-16-KE1-2017-00010</t>
  </si>
  <si>
    <t>TOP-6.5.1-16-KE1-2017-00011</t>
  </si>
  <si>
    <t>TOP-6.6.1-15-KE1-2016-00001</t>
  </si>
  <si>
    <t>TOP-6.6.2-15-KE1-2016-00001</t>
  </si>
  <si>
    <t>TOP-6.6.2-15-KE1-2016-00002</t>
  </si>
  <si>
    <t>TOP-6.6.2-15-KE1-2016-00003</t>
  </si>
  <si>
    <t>TOP-6.7.1-16-KE1-2017-00001</t>
  </si>
  <si>
    <t>TOP-6.8.2-15-KE1-2016-00001</t>
  </si>
  <si>
    <t>TOP-6.9.1-16-KE1-2017-00001</t>
  </si>
  <si>
    <t>TOP-6.9.2-16-KE1-2017-00001</t>
  </si>
  <si>
    <t>Befejezett</t>
  </si>
  <si>
    <t>Árpádvárosi bölcsőde infrastrukturális fejlesztése és Klapka utcai bölcsőde eszközbeszerzése</t>
  </si>
  <si>
    <t xml:space="preserve"> Forradalom utcai bölcsőde energetikai korszerűsítése</t>
  </si>
  <si>
    <t xml:space="preserve"> Szabadkai utcai óvoda energetikai korszerűsítése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</si>
  <si>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</si>
  <si>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</si>
  <si>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</si>
  <si>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</si>
  <si>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</si>
  <si>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</si>
  <si>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</si>
  <si>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</si>
  <si>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</si>
  <si>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</si>
  <si>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</si>
  <si>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</si>
  <si>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</si>
  <si>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</si>
  <si>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</si>
  <si>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</si>
  <si>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</si>
  <si>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</si>
  <si>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</si>
  <si>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</si>
  <si>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</si>
  <si>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</si>
  <si>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</si>
  <si>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</si>
  <si>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</si>
  <si>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</si>
  <si>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</si>
  <si>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</si>
  <si>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</si>
  <si>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</si>
  <si>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</si>
  <si>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</si>
  <si>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</si>
  <si>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</si>
  <si>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</si>
  <si>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</si>
  <si>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</si>
  <si>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</si>
  <si>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</si>
  <si>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</si>
  <si>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</si>
  <si>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</si>
  <si>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</si>
  <si>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</si>
  <si>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</si>
  <si>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</si>
  <si>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</si>
  <si>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</si>
  <si>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</si>
  <si>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</si>
  <si>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</si>
  <si>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</si>
  <si>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</si>
  <si>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</si>
  <si>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TOP-6.2.1-15-KE1-2016-00008</t>
  </si>
  <si>
    <t>23/2017. (II.3.) Korm.rendelet</t>
  </si>
  <si>
    <t>Munkaerőmobilitást elősegítő munkásszállás kialakítása Kecskeméten</t>
  </si>
  <si>
    <t>1202/2017. (IV.10.) Korm.rendelet</t>
  </si>
  <si>
    <t>A Modern Városok Program részeként a kecskeméti városháza felújítása</t>
  </si>
  <si>
    <t>1892/2017. (XI.30.) Korm.rendelet</t>
  </si>
  <si>
    <t>Kecskemét Déli Iparterületen elhelyezkedő Barényi Béla út fejlesztése</t>
  </si>
  <si>
    <t>55.</t>
  </si>
  <si>
    <t>56.</t>
  </si>
  <si>
    <t>57.</t>
  </si>
  <si>
    <t>58.</t>
  </si>
  <si>
    <t>170/2017. (IX.25.) Korm.rendelet</t>
  </si>
  <si>
    <t>Kecskemét és térsége humán infrastruktúrájának fejlesztése, német és angol nyelvű, műszaki és gazdasági területű szakgimnázium létrehozása</t>
  </si>
  <si>
    <t>59.</t>
  </si>
  <si>
    <t>2068/2017. (XII.28.) Korm.határozat</t>
  </si>
  <si>
    <t>Nyíri út, Budai út kerékpárút-járda felújítása</t>
  </si>
  <si>
    <t>2018. III-IV. negyedév</t>
  </si>
  <si>
    <t>2018. IV. -2019. III. negyedév</t>
  </si>
  <si>
    <t>2019. III.  -2020. IV. negyedév</t>
  </si>
  <si>
    <t>2019. III. -2020. IV. negyedév</t>
  </si>
  <si>
    <t>2019. IV. -2019- IV. negyedév</t>
  </si>
  <si>
    <t>2018. IV. negyedév</t>
  </si>
  <si>
    <t>Kivitelezés lezárult, további eszközbeszerzés 2019. I. negyedév</t>
  </si>
  <si>
    <t>Kivitelezés lezárult, további eszközbeszerzés 2019. II. negyedév</t>
  </si>
  <si>
    <t>Kivitelezés lezárult, eszközbeszerzés 2019. I. negyedév</t>
  </si>
  <si>
    <t>2019.I.-II. negyedév</t>
  </si>
  <si>
    <t>2019.I.- 2020.IV.negyedév</t>
  </si>
  <si>
    <t>2018.III.-2020.I.negyedév</t>
  </si>
  <si>
    <t>2018. IV-2019.II. negyedév</t>
  </si>
  <si>
    <t>2019. I. -2019. IV. negyedév</t>
  </si>
  <si>
    <t xml:space="preserve">2018. III. - 2018. IV. negyedév </t>
  </si>
  <si>
    <t>2019.I. -2020.II. negyedév</t>
  </si>
  <si>
    <t>2017.III. - 2020.IV. negyedév</t>
  </si>
  <si>
    <t>2018.III. - 2021.IV. negyedév</t>
  </si>
  <si>
    <t>Beruházás tervezett üteme:
I. ütem: 6 db szociális önkormányzati bérlakás felújítása 2018. IV. negyedév
II. ütem: 16 db önkormányzati tulajdonú szociális bérlakás korszerűsítése és 2 db szociális bérlakást érintő, társasházi tulajdonban lévő (3 lakásos) lakóépület energiahatékonyság javítással egybekötött homlokzati felújítása
Rávágy tér revitalizációja és térfigyelő kamerarendszer kiépítése 2020. I. negyedév</t>
  </si>
  <si>
    <t>60.</t>
  </si>
  <si>
    <t>1717/2017. (X. 3.) Korm. Határozat</t>
  </si>
  <si>
    <t>Pozsonyi utca, Tóth László sétány felújítása, Újvidék tér  - közpark fejlesztése</t>
  </si>
  <si>
    <t>2019.I.-2019. IV.negyedév</t>
  </si>
  <si>
    <t>2019. III. negyedév</t>
  </si>
  <si>
    <t>2019. IV. - 2020. IV. negyedév</t>
  </si>
  <si>
    <t>SBF/522/2015-NFM_SZERZ.</t>
  </si>
  <si>
    <t>Kecskeméti Atlétikai Centrum fejlesztése</t>
  </si>
  <si>
    <t>2018.II. - 2019. I. negyedév</t>
  </si>
  <si>
    <t>2019.II.-2019.IV.negyedév</t>
  </si>
  <si>
    <t>61.</t>
  </si>
  <si>
    <t>62.</t>
  </si>
  <si>
    <t>EFOP-1.8.2-17-2017-00031</t>
  </si>
  <si>
    <t>Az alapellátó rendszer prevenciós tevékenységének erősítése praxisközösség kialakításával Kecskeméten</t>
  </si>
  <si>
    <t>GZR-T-Ö-2016-0016</t>
  </si>
  <si>
    <t>63.</t>
  </si>
  <si>
    <t>64.</t>
  </si>
  <si>
    <t>Magyar Kézilabda Szövetség
Országos Tornaterem Felújítási Programja</t>
  </si>
  <si>
    <t>Kecskeméti Belvárosi Zrínyi Ilona Általános Iskola II. Rákóczi Ferenc Általános Iskolája sportcsarnoka felújítás</t>
  </si>
  <si>
    <t>65.</t>
  </si>
  <si>
    <t>KEHOP-3.2.1-15-2017-00027</t>
  </si>
  <si>
    <t>Komplex hulladékgazdálkodási rendszer fejlesztése a Duna-Tisza közi régióban, különös tekintettel az elkülönített hulladékgyűjtési, szállítási és előkezelő rendszerre</t>
  </si>
  <si>
    <t>66.</t>
  </si>
  <si>
    <t>Összesen:</t>
  </si>
  <si>
    <t>67.</t>
  </si>
  <si>
    <t>Lechner Tudásközpont, Területi, Építészeti és Informatikai Nonprofit Kft. Támogatása</t>
  </si>
  <si>
    <t>Népi Iparművészeti Múzeum tető felújítás</t>
  </si>
  <si>
    <t>IKOP-3.2.0-15-2016-00007</t>
  </si>
  <si>
    <t>Kecskemét város közösségi közlekedés fejlesztése, átalakítása - zéró emissziós zóna megteremtése soros hibridhajtású alacsonypadlós autobuszok beszerzésével II. szakasz</t>
  </si>
  <si>
    <t>2019. II. negyedév</t>
  </si>
  <si>
    <t>22389/2017</t>
  </si>
  <si>
    <t>68.</t>
  </si>
  <si>
    <t>CE936</t>
  </si>
  <si>
    <t>"Kultúra, Örökség, Identitás és Étel"-ről  "SLOW FOOD"_CE</t>
  </si>
  <si>
    <t>2017.I. - 2020. II. negyedév</t>
  </si>
  <si>
    <t>2018. IV. -2019. IV. negyedév</t>
  </si>
  <si>
    <t>Népi Iparművészeti Múzeum udvar felújítás</t>
  </si>
  <si>
    <t>69.</t>
  </si>
  <si>
    <t>70.</t>
  </si>
  <si>
    <t>Hetényi idősek otthona áthelyezése (Új Platán)</t>
  </si>
  <si>
    <t>2019.II.-2019.IV. negyedév</t>
  </si>
  <si>
    <t>2019.III. -2020.III. negyedév</t>
  </si>
  <si>
    <t>kivitelezés: 2017. IV. negyedév - 2018. IV. negyedév   eszközbeszerzés: 2019. I. negyedév</t>
  </si>
  <si>
    <t>a kivitelezésre vonatkozó közbeszerzési eljárás jelenleg folyamataban van, melynek eredményeként az önerő összege módosulhat</t>
  </si>
  <si>
    <t>kivitelezés: 2017. IV. negyedév - 2018. IV. negyedév   eszközbeszerzés: 2019. II. negyedév</t>
  </si>
  <si>
    <t>Pontos időintervallum a tervezést követően határozható meg.</t>
  </si>
  <si>
    <t>2018.II.-2020.I.negyedév</t>
  </si>
  <si>
    <t>A pontos önerő összege a kivitelezésre vonatkozó közbeszerzési eljárás lefolytatását követően határozható meg.</t>
  </si>
  <si>
    <t>Beruházás/program várható időtartalma (negyedéves bontásban)</t>
  </si>
  <si>
    <t>A projekt az AIPA Kft-vel konzorciumban kerül megvalósításra</t>
  </si>
  <si>
    <t>A projekt az ESZII-vel konzorciumban kerül megvalósításra</t>
  </si>
  <si>
    <t xml:space="preserve">
Újvidék tér: 2019. I-II. negyedév</t>
  </si>
  <si>
    <t>Azonosító</t>
  </si>
  <si>
    <t>Projekt összköltsége</t>
  </si>
  <si>
    <t>Az önerő mértéke a kivitelezésre vonatkozó közbeszerzési eljárást követően határozható meg.</t>
  </si>
  <si>
    <t>Projekt címe</t>
  </si>
  <si>
    <t xml:space="preserve">Támogatói Okirat módosítására vonatkozó kérelem 2018. június 21. napján benyújtásra került a projekt határidejének meghosszabbítására, valamint többlet költségvetési támogatásra vonatkozóan </t>
  </si>
  <si>
    <t>A projekt levonható ÁFA kiadást tartalmaz.</t>
  </si>
  <si>
    <t>Az összköltség csökkentésre került tekintettel arra, hogy a projekttel részben azonos munkaterületen folyik az 54. sz. főút M5 autópálya és 5. sz. főút közötti szakaszának kapacitásbővítő beruházása, mely miatt a 0+0 – 0+150 méter közötti szakaszon az önkormányzat nem tud munkaterületet biztosítani.</t>
  </si>
  <si>
    <t>"Jedlik Ányos Terv” Elektromos töltőállomás alprogram helyi önkormányzatok részére (3db töltőállomás)</t>
  </si>
  <si>
    <t>2018.III.- 2019. I. negyedév</t>
  </si>
  <si>
    <t>2018.III.-2019.III.negyedév</t>
  </si>
  <si>
    <t>várható befejezés: 
2020 II. negyedév</t>
  </si>
  <si>
    <t>5 % önerő</t>
  </si>
  <si>
    <t>Ingatlanvásárlás becsült költségével (az önerő pontos mértéke az elkészült értékbecslések kézhezvételét követően határozható meg), valamint a műszaki tartalomból fakadó többletköltséggel növelt beruházási összeg.</t>
  </si>
  <si>
    <t>A szociális bérlakás felújítás kapcsán várható további önkormányzati önerő lehet szükséges, melynek összege a fennmaradó 18 szociális bérlakásra vonatkozó közbeszerzési eljárást követően határozható meg.</t>
  </si>
  <si>
    <t>A projekt Kormányhivatallal konzorciumban valósul meg. A projekt összköltsége 250 M Ft-tal csökkent tekintettel arra, hogy a TOP 6.8 intézkedés 7 éves keretösszegéből a TOP 6.2 intézkedés keretösszegére történik átcsoportosítás új bőlcsödei férőhelyek kialakítása érdekében.</t>
  </si>
  <si>
    <t>2018. IV. negyedév - 2019. II. negyedév</t>
  </si>
  <si>
    <t>2018. IV. - 2021. II. negyedév</t>
  </si>
  <si>
    <t>2019. IV. - 2020 IV. negyedév</t>
  </si>
  <si>
    <t>2019. IV. - 2021. I. negyedév</t>
  </si>
  <si>
    <t>2018. IV.-2019.IV. negyedév</t>
  </si>
  <si>
    <t xml:space="preserve">Projekt lezárult </t>
  </si>
  <si>
    <t>Kivitelezés jelen szakasza lezárult</t>
  </si>
  <si>
    <t>Támogatás összeg</t>
  </si>
  <si>
    <t>Kivitelezés 2018. IV. negyedévben lezárult</t>
  </si>
  <si>
    <t>Kivitelezés 2018.IV. negyedévben lezárult</t>
  </si>
  <si>
    <t>2020.IV. - 2021.IV. negyedév</t>
  </si>
  <si>
    <t>TOP-6.1.5-16-KE1-2018-00005</t>
  </si>
  <si>
    <t>Hitel felvétellel érintett önerő várható összege
(2019-2020)</t>
  </si>
  <si>
    <t>(a táblázat adatai a jelenleg ismert projektek, lefolytatott közbeszerzések és árajajánlatok adatait tartalmazzák)</t>
  </si>
  <si>
    <t>Kecskemét támogatásból megvalósuló fejlesztéspolitikai projektjei és saját forrásból finanszírozott infrastruktúra fejlesztései</t>
  </si>
  <si>
    <t>-</t>
  </si>
  <si>
    <t>ÖSSZKÖLTSÉG CSÖKKENÉSE</t>
  </si>
  <si>
    <t>Támogatás összege csökkenni fog</t>
  </si>
  <si>
    <t>Helyi identitás és kohézió erősítése Kecskeméten</t>
  </si>
  <si>
    <t xml:space="preserve">RÁEMELÉSI KÉRELEM </t>
  </si>
  <si>
    <t xml:space="preserve">Önerő területszerzéssel kapcsolatban jelentkezhet 2019. évben, mely a Vagyon Csoport adatszolgáltatása alapján kerül be a 2019. évi ktgvetésbe. </t>
  </si>
  <si>
    <t>ÁLTALÁNOS TARTALÉK</t>
  </si>
  <si>
    <t>legkedvezőbb ajánlat alapján javítva a pénzügyi ütemterv;
2/d. tábla javítása szükséges</t>
  </si>
  <si>
    <t>2016: 7.493.279 Ft önerő</t>
  </si>
  <si>
    <t>2016-2017. évi önerő: 23.220.878,- Ft
ÁLTALÁNOS TARTALÉK-ra szükséges további 41.398.083 Ft betervezni a visszafizetési kötelezettség miatt.</t>
  </si>
  <si>
    <t>2017. évi önerő: 161.857,- Ft</t>
  </si>
  <si>
    <t>40.560.701,- Ft ÁLTALÁNOS TARTALÉKON, 7.825.990,- Ft a projekt során áll rendelkezésre.</t>
  </si>
  <si>
    <t>A beruházás várható idejének meghatározása a tervezési feladat elvégzését követően történhet meg. Tekintettel a várható igen jelentős önerő biztosítására (mely a pályázati felhívás sajátosságából, továbbá az építőipar áremelkedéséből adódik) a beruházást 2019- 2020-as évekre szükséges tervezni. A jelenleg tervezett 50% önerő tervezői becslésen alapul.</t>
  </si>
  <si>
    <t>2016.-2017. évi önerő: 4.617.923,- Ft</t>
  </si>
  <si>
    <t>2016.-2017. évi önerő: 56.468,- Ft</t>
  </si>
  <si>
    <t>2017. évi önerő: 192.000,- Ft</t>
  </si>
  <si>
    <t>2017. évi önerő: 575.000,- Ft</t>
  </si>
  <si>
    <t>2017. évi önerő: 816.384,- Ft</t>
  </si>
  <si>
    <t>2017. évi önerő: 79.744,- Ft</t>
  </si>
  <si>
    <t>2017. évi önerő: 343.000,- Ft.
Támogatás összege csökkenni fog, TSZ módosítási kérelem benyújtva. Ezek alapján javítva a pénzügyi ütemterv;
2/d. tábla javítása szükséges</t>
  </si>
  <si>
    <t xml:space="preserve">Önkormányzati önerő összesen </t>
  </si>
  <si>
    <t>2019. évi költségvetésbe külön kiadási soron szükséges betervezni.</t>
  </si>
  <si>
    <t>Módosított pénzügyi táblát mellékelve friss adatokkal.</t>
  </si>
  <si>
    <t>Önkormányzati 
önerő 
2016.-2017.</t>
  </si>
  <si>
    <t>Önkormányzati 
önerő 
2018.</t>
  </si>
  <si>
    <t>Önkormányzati 
önerő 
2019.</t>
  </si>
  <si>
    <t>Önkormányzati 
önerő 
2020-tól</t>
  </si>
  <si>
    <t>Megjegyzés G.O.</t>
  </si>
  <si>
    <t xml:space="preserve">A Duna-Tisza közi Hulladékgazdálkodási és Környezetvédelmi Önkormányzati Társulás
konzorciumi partnere a Nemzeti Fejlesztési Programiroda Nonprofit Kft. A kimutatásban szereplő összegek a Konzorciumra értendők.   </t>
  </si>
  <si>
    <t xml:space="preserve">KEHOP-2.1.4-15-2016-00005 </t>
  </si>
  <si>
    <t>KÉK-VÍZ – Észak-Bács-Kiskun Megyei Ivóvízminőség-javító Program második szakaszának megvalósítása</t>
  </si>
  <si>
    <t>várható befejezés: 
2019 IV. negyedév</t>
  </si>
  <si>
    <t xml:space="preserve">A projekt a "Kék-víz” Észak-Bács-Kiskun Megyei Ivóvízminőség-javító Önkormányzati Társulás végrehajtásával valósul meg. </t>
  </si>
  <si>
    <t>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</si>
</sst>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Ft&quot;;\-#,##0\ &quot;Ft&quot;"/>
    <numFmt numFmtId="43" formatCode="_-* #,##0.00\ _F_t_-;\-* #,##0.00\ _F_t_-;_-* &quot;-&quot;??\ _F_t_-;_-@_-"/>
    <numFmt numFmtId="164" formatCode="_-* #,##0\ _F_t_-;\-* #,##0\ _F_t_-;_-* &quot;-&quot;??\ _F_t_-;_-@_-"/>
  </numFmts>
  <fonts count="8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4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6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5" fontId="2" fillId="4" borderId="1" xfId="1" applyNumberFormat="1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0" xfId="0" applyFont="1" applyFill="1"/>
    <xf numFmtId="0" fontId="6" fillId="0" borderId="0" xfId="0" applyFont="1" applyFill="1"/>
    <xf numFmtId="5" fontId="2" fillId="4" borderId="1" xfId="1" applyNumberFormat="1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" fillId="4" borderId="19" xfId="0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5" fontId="2" fillId="4" borderId="5" xfId="1" applyNumberFormat="1" applyFont="1" applyFill="1" applyBorder="1" applyAlignment="1">
      <alignment horizontal="right" vertical="center"/>
    </xf>
    <xf numFmtId="14" fontId="2" fillId="4" borderId="5" xfId="0" applyNumberFormat="1" applyFont="1" applyFill="1" applyBorder="1" applyAlignment="1">
      <alignment horizontal="center" vertical="center"/>
    </xf>
    <xf numFmtId="5" fontId="2" fillId="4" borderId="7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center" vertical="center" wrapText="1"/>
    </xf>
    <xf numFmtId="5" fontId="2" fillId="4" borderId="21" xfId="1" applyNumberFormat="1" applyFont="1" applyFill="1" applyBorder="1" applyAlignment="1">
      <alignment horizontal="right" vertical="center"/>
    </xf>
    <xf numFmtId="5" fontId="2" fillId="4" borderId="22" xfId="1" applyNumberFormat="1" applyFont="1" applyFill="1" applyBorder="1" applyAlignment="1">
      <alignment horizontal="right" vertical="center"/>
    </xf>
    <xf numFmtId="5" fontId="2" fillId="4" borderId="21" xfId="1" applyNumberFormat="1" applyFont="1" applyFill="1" applyBorder="1" applyAlignment="1">
      <alignment horizontal="right" vertical="center" wrapText="1"/>
    </xf>
    <xf numFmtId="14" fontId="2" fillId="4" borderId="21" xfId="0" applyNumberFormat="1" applyFont="1" applyFill="1" applyBorder="1" applyAlignment="1">
      <alignment horizontal="center" vertical="center" wrapText="1"/>
    </xf>
    <xf numFmtId="5" fontId="5" fillId="4" borderId="3" xfId="1" applyNumberFormat="1" applyFont="1" applyFill="1" applyBorder="1" applyAlignment="1">
      <alignment horizontal="right" vertical="center"/>
    </xf>
    <xf numFmtId="5" fontId="5" fillId="0" borderId="3" xfId="1" applyNumberFormat="1" applyFont="1" applyFill="1" applyBorder="1" applyAlignment="1">
      <alignment horizontal="right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5" fontId="2" fillId="2" borderId="5" xfId="1" applyNumberFormat="1" applyFont="1" applyFill="1" applyBorder="1" applyAlignment="1">
      <alignment horizontal="right" vertical="center"/>
    </xf>
    <xf numFmtId="5" fontId="2" fillId="2" borderId="1" xfId="1" applyNumberFormat="1" applyFont="1" applyFill="1" applyBorder="1" applyAlignment="1">
      <alignment horizontal="right" vertical="center"/>
    </xf>
    <xf numFmtId="5" fontId="2" fillId="2" borderId="21" xfId="1" applyNumberFormat="1" applyFont="1" applyFill="1" applyBorder="1" applyAlignment="1">
      <alignment horizontal="right" vertical="center"/>
    </xf>
    <xf numFmtId="5" fontId="5" fillId="2" borderId="3" xfId="1" applyNumberFormat="1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</cellXfs>
  <cellStyles count="7">
    <cellStyle name="Ezres" xfId="1" builtinId="3"/>
    <cellStyle name="Ezres 2" xfId="4" xr:uid="{00000000-0005-0000-0000-000001000000}"/>
    <cellStyle name="Normál" xfId="0" builtinId="0"/>
    <cellStyle name="Normál 2" xfId="3" xr:uid="{00000000-0005-0000-0000-000003000000}"/>
    <cellStyle name="Normál 2 2" xfId="6" xr:uid="{00000000-0005-0000-0000-000004000000}"/>
    <cellStyle name="Normál 3" xfId="2" xr:uid="{00000000-0005-0000-0000-000005000000}"/>
    <cellStyle name="Normál 4" xfId="5" xr:uid="{00000000-0005-0000-0000-000006000000}"/>
  </cellStyles>
  <dxfs count="0"/>
  <tableStyles count="0" defaultTableStyle="TableStyleMedium9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77"/>
  <sheetViews>
    <sheetView view="pageBreakPreview" topLeftCell="A67" zoomScale="60" zoomScaleNormal="60" workbookViewId="0">
      <selection sqref="A1:XFD1048576"/>
    </sheetView>
  </sheetViews>
  <sheetFormatPr defaultColWidth="9.109375" defaultRowHeight="14.4" x14ac:dyDescent="0.3"/>
  <cols>
    <col min="1" max="1" width="8" style="21" customWidth="1"/>
    <col min="2" max="2" width="29.6640625" style="10" customWidth="1"/>
    <col min="3" max="3" width="52.5546875" style="21" customWidth="1"/>
    <col min="4" max="4" width="17.44140625" style="21" hidden="1" customWidth="1"/>
    <col min="5" max="7" width="18" style="21" hidden="1" customWidth="1"/>
    <col min="8" max="8" width="21.6640625" style="23" customWidth="1"/>
    <col min="9" max="9" width="25.88671875" style="23" customWidth="1"/>
    <col min="10" max="10" width="20.6640625" style="10" customWidth="1"/>
    <col min="11" max="11" width="21.5546875" style="10" bestFit="1" customWidth="1"/>
    <col min="12" max="12" width="31.6640625" style="10" customWidth="1"/>
    <col min="13" max="13" width="43.6640625" style="10" customWidth="1"/>
    <col min="14" max="14" width="34.88671875" style="10" customWidth="1"/>
    <col min="15" max="16384" width="9.109375" style="10"/>
  </cols>
  <sheetData>
    <row r="1" spans="1:14" ht="25.95" customHeight="1" thickBot="1" x14ac:dyDescent="0.35">
      <c r="A1" s="52" t="s">
        <v>279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 ht="18" thickBot="1" x14ac:dyDescent="0.35">
      <c r="A2" s="56" t="s">
        <v>278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4" ht="47.4" thickBot="1" x14ac:dyDescent="0.35">
      <c r="A3" s="13" t="s">
        <v>84</v>
      </c>
      <c r="B3" s="14" t="s">
        <v>250</v>
      </c>
      <c r="C3" s="15" t="s">
        <v>253</v>
      </c>
      <c r="D3" s="15" t="s">
        <v>303</v>
      </c>
      <c r="E3" s="15" t="s">
        <v>304</v>
      </c>
      <c r="F3" s="15" t="s">
        <v>305</v>
      </c>
      <c r="G3" s="15" t="s">
        <v>306</v>
      </c>
      <c r="H3" s="16" t="s">
        <v>300</v>
      </c>
      <c r="I3" s="46" t="s">
        <v>277</v>
      </c>
      <c r="J3" s="16" t="s">
        <v>272</v>
      </c>
      <c r="K3" s="16" t="s">
        <v>251</v>
      </c>
      <c r="L3" s="16" t="s">
        <v>246</v>
      </c>
      <c r="M3" s="17" t="s">
        <v>32</v>
      </c>
      <c r="N3" s="17" t="s">
        <v>307</v>
      </c>
    </row>
    <row r="4" spans="1:14" s="9" customFormat="1" ht="31.2" x14ac:dyDescent="0.3">
      <c r="A4" s="25" t="s">
        <v>109</v>
      </c>
      <c r="B4" s="26" t="s">
        <v>77</v>
      </c>
      <c r="C4" s="27" t="s">
        <v>24</v>
      </c>
      <c r="D4" s="3">
        <v>0</v>
      </c>
      <c r="E4" s="28">
        <v>0</v>
      </c>
      <c r="F4" s="28">
        <v>0</v>
      </c>
      <c r="G4" s="28">
        <v>0</v>
      </c>
      <c r="H4" s="28">
        <f>SUM(D4:G4)</f>
        <v>0</v>
      </c>
      <c r="I4" s="47">
        <v>0</v>
      </c>
      <c r="J4" s="28">
        <v>1200000000</v>
      </c>
      <c r="K4" s="28">
        <f>H4+J4</f>
        <v>1200000000</v>
      </c>
      <c r="L4" s="29" t="s">
        <v>258</v>
      </c>
      <c r="M4" s="30" t="s">
        <v>280</v>
      </c>
      <c r="N4" s="30"/>
    </row>
    <row r="5" spans="1:14" s="9" customFormat="1" ht="46.8" x14ac:dyDescent="0.3">
      <c r="A5" s="6" t="s">
        <v>110</v>
      </c>
      <c r="B5" s="7" t="s">
        <v>78</v>
      </c>
      <c r="C5" s="1" t="s">
        <v>28</v>
      </c>
      <c r="D5" s="3">
        <v>0</v>
      </c>
      <c r="E5" s="3">
        <v>0</v>
      </c>
      <c r="F5" s="3">
        <v>0</v>
      </c>
      <c r="G5" s="3">
        <v>0</v>
      </c>
      <c r="H5" s="28">
        <f t="shared" ref="H5:H68" si="0">SUM(D5:G5)</f>
        <v>0</v>
      </c>
      <c r="I5" s="48">
        <v>0</v>
      </c>
      <c r="J5" s="3">
        <v>1450000000</v>
      </c>
      <c r="K5" s="28">
        <f t="shared" ref="K5:K68" si="1">H5+J5</f>
        <v>1450000000</v>
      </c>
      <c r="L5" s="5" t="s">
        <v>203</v>
      </c>
      <c r="M5" s="20" t="s">
        <v>252</v>
      </c>
      <c r="N5" s="20"/>
    </row>
    <row r="6" spans="1:14" s="9" customFormat="1" ht="31.2" x14ac:dyDescent="0.3">
      <c r="A6" s="6" t="s">
        <v>111</v>
      </c>
      <c r="B6" s="7" t="s">
        <v>80</v>
      </c>
      <c r="C6" s="1" t="s">
        <v>1</v>
      </c>
      <c r="D6" s="3">
        <v>0</v>
      </c>
      <c r="E6" s="3">
        <v>0</v>
      </c>
      <c r="F6" s="3">
        <v>0</v>
      </c>
      <c r="G6" s="3">
        <v>0</v>
      </c>
      <c r="H6" s="28">
        <f t="shared" si="0"/>
        <v>0</v>
      </c>
      <c r="I6" s="48">
        <v>0</v>
      </c>
      <c r="J6" s="3">
        <v>367538000</v>
      </c>
      <c r="K6" s="28">
        <f t="shared" si="1"/>
        <v>367538000</v>
      </c>
      <c r="L6" s="8" t="s">
        <v>270</v>
      </c>
      <c r="M6" s="4" t="s">
        <v>280</v>
      </c>
      <c r="N6" s="4"/>
    </row>
    <row r="7" spans="1:14" s="9" customFormat="1" ht="46.8" x14ac:dyDescent="0.3">
      <c r="A7" s="6" t="s">
        <v>112</v>
      </c>
      <c r="B7" s="7" t="s">
        <v>79</v>
      </c>
      <c r="C7" s="1" t="s">
        <v>0</v>
      </c>
      <c r="D7" s="3">
        <v>0</v>
      </c>
      <c r="E7" s="3">
        <v>0</v>
      </c>
      <c r="F7" s="3">
        <v>0</v>
      </c>
      <c r="G7" s="3">
        <v>0</v>
      </c>
      <c r="H7" s="28">
        <f t="shared" si="0"/>
        <v>0</v>
      </c>
      <c r="I7" s="48">
        <f>F7</f>
        <v>0</v>
      </c>
      <c r="J7" s="3">
        <v>282461970</v>
      </c>
      <c r="K7" s="28">
        <f t="shared" si="1"/>
        <v>282461970</v>
      </c>
      <c r="L7" s="19" t="s">
        <v>207</v>
      </c>
      <c r="M7" s="4" t="s">
        <v>241</v>
      </c>
      <c r="N7" s="4"/>
    </row>
    <row r="8" spans="1:14" s="9" customFormat="1" ht="46.8" x14ac:dyDescent="0.3">
      <c r="A8" s="6" t="s">
        <v>113</v>
      </c>
      <c r="B8" s="7" t="s">
        <v>81</v>
      </c>
      <c r="C8" s="1" t="s">
        <v>44</v>
      </c>
      <c r="D8" s="3">
        <v>0</v>
      </c>
      <c r="E8" s="3">
        <v>0</v>
      </c>
      <c r="F8" s="3">
        <f>30988000</f>
        <v>30988000</v>
      </c>
      <c r="G8" s="3">
        <v>0</v>
      </c>
      <c r="H8" s="28">
        <f t="shared" si="0"/>
        <v>30988000</v>
      </c>
      <c r="I8" s="48">
        <v>30988000</v>
      </c>
      <c r="J8" s="11">
        <v>292568538</v>
      </c>
      <c r="K8" s="28">
        <f t="shared" si="1"/>
        <v>323556538</v>
      </c>
      <c r="L8" s="19" t="s">
        <v>207</v>
      </c>
      <c r="M8" s="4" t="s">
        <v>241</v>
      </c>
      <c r="N8" s="4"/>
    </row>
    <row r="9" spans="1:14" s="9" customFormat="1" ht="31.2" x14ac:dyDescent="0.3">
      <c r="A9" s="6" t="s">
        <v>114</v>
      </c>
      <c r="B9" s="7" t="s">
        <v>82</v>
      </c>
      <c r="C9" s="1" t="s">
        <v>29</v>
      </c>
      <c r="D9" s="3">
        <v>0</v>
      </c>
      <c r="E9" s="3">
        <v>0</v>
      </c>
      <c r="F9" s="3">
        <v>0</v>
      </c>
      <c r="G9" s="3">
        <v>0</v>
      </c>
      <c r="H9" s="28">
        <f t="shared" si="0"/>
        <v>0</v>
      </c>
      <c r="I9" s="48">
        <v>0</v>
      </c>
      <c r="J9" s="11">
        <v>885435372</v>
      </c>
      <c r="K9" s="28">
        <f t="shared" si="1"/>
        <v>885435372</v>
      </c>
      <c r="L9" s="5" t="s">
        <v>193</v>
      </c>
      <c r="M9" s="4" t="s">
        <v>280</v>
      </c>
      <c r="N9" s="4"/>
    </row>
    <row r="10" spans="1:14" s="9" customFormat="1" ht="31.2" x14ac:dyDescent="0.3">
      <c r="A10" s="6" t="s">
        <v>115</v>
      </c>
      <c r="B10" s="7" t="s">
        <v>83</v>
      </c>
      <c r="C10" s="1" t="s">
        <v>34</v>
      </c>
      <c r="D10" s="3">
        <v>0</v>
      </c>
      <c r="E10" s="3">
        <v>0</v>
      </c>
      <c r="F10" s="3">
        <v>0</v>
      </c>
      <c r="G10" s="3">
        <v>0</v>
      </c>
      <c r="H10" s="28">
        <f t="shared" si="0"/>
        <v>0</v>
      </c>
      <c r="I10" s="48">
        <v>0</v>
      </c>
      <c r="J10" s="11">
        <v>705564628</v>
      </c>
      <c r="K10" s="28">
        <f t="shared" si="1"/>
        <v>705564628</v>
      </c>
      <c r="L10" s="5" t="s">
        <v>239</v>
      </c>
      <c r="M10" s="4" t="s">
        <v>280</v>
      </c>
      <c r="N10" s="4"/>
    </row>
    <row r="11" spans="1:14" s="9" customFormat="1" ht="31.2" x14ac:dyDescent="0.3">
      <c r="A11" s="6" t="s">
        <v>116</v>
      </c>
      <c r="B11" s="7" t="s">
        <v>53</v>
      </c>
      <c r="C11" s="1" t="s">
        <v>85</v>
      </c>
      <c r="D11" s="3">
        <v>0</v>
      </c>
      <c r="E11" s="3">
        <v>13784895</v>
      </c>
      <c r="F11" s="3">
        <v>0</v>
      </c>
      <c r="G11" s="3">
        <v>0</v>
      </c>
      <c r="H11" s="28">
        <f t="shared" si="0"/>
        <v>13784895</v>
      </c>
      <c r="I11" s="48">
        <v>0</v>
      </c>
      <c r="J11" s="11">
        <v>229997000</v>
      </c>
      <c r="K11" s="28">
        <f t="shared" si="1"/>
        <v>243781895</v>
      </c>
      <c r="L11" s="8" t="s">
        <v>270</v>
      </c>
      <c r="M11" s="12"/>
      <c r="N11" s="12"/>
    </row>
    <row r="12" spans="1:14" s="9" customFormat="1" ht="46.8" x14ac:dyDescent="0.3">
      <c r="A12" s="6" t="s">
        <v>117</v>
      </c>
      <c r="B12" s="7" t="s">
        <v>54</v>
      </c>
      <c r="C12" s="1" t="s">
        <v>20</v>
      </c>
      <c r="D12" s="3">
        <v>12079060</v>
      </c>
      <c r="E12" s="3">
        <v>0</v>
      </c>
      <c r="F12" s="3">
        <v>0</v>
      </c>
      <c r="G12" s="3">
        <v>0</v>
      </c>
      <c r="H12" s="28">
        <f t="shared" si="0"/>
        <v>12079060</v>
      </c>
      <c r="I12" s="48">
        <v>0</v>
      </c>
      <c r="J12" s="3">
        <v>114350800</v>
      </c>
      <c r="K12" s="28">
        <f t="shared" si="1"/>
        <v>126429860</v>
      </c>
      <c r="L12" s="1" t="s">
        <v>185</v>
      </c>
      <c r="M12" s="4" t="s">
        <v>280</v>
      </c>
      <c r="N12" s="4"/>
    </row>
    <row r="13" spans="1:14" s="9" customFormat="1" ht="46.8" x14ac:dyDescent="0.3">
      <c r="A13" s="6" t="s">
        <v>118</v>
      </c>
      <c r="B13" s="7" t="s">
        <v>55</v>
      </c>
      <c r="C13" s="1" t="s">
        <v>19</v>
      </c>
      <c r="D13" s="3">
        <v>4617923</v>
      </c>
      <c r="E13" s="3">
        <v>20012</v>
      </c>
      <c r="F13" s="3">
        <v>0</v>
      </c>
      <c r="G13" s="3">
        <v>0</v>
      </c>
      <c r="H13" s="28">
        <f t="shared" si="0"/>
        <v>4637935</v>
      </c>
      <c r="I13" s="48">
        <v>0</v>
      </c>
      <c r="J13" s="3">
        <v>127551180</v>
      </c>
      <c r="K13" s="28">
        <f t="shared" si="1"/>
        <v>132189115</v>
      </c>
      <c r="L13" s="1" t="s">
        <v>186</v>
      </c>
      <c r="M13" s="4"/>
      <c r="N13" s="4"/>
    </row>
    <row r="14" spans="1:14" s="9" customFormat="1" ht="46.8" x14ac:dyDescent="0.3">
      <c r="A14" s="6" t="s">
        <v>119</v>
      </c>
      <c r="B14" s="7" t="s">
        <v>57</v>
      </c>
      <c r="C14" s="1" t="s">
        <v>18</v>
      </c>
      <c r="D14" s="3">
        <v>0</v>
      </c>
      <c r="E14" s="3">
        <v>0</v>
      </c>
      <c r="F14" s="3">
        <v>0</v>
      </c>
      <c r="G14" s="3">
        <v>0</v>
      </c>
      <c r="H14" s="28">
        <f t="shared" si="0"/>
        <v>0</v>
      </c>
      <c r="I14" s="48">
        <v>0</v>
      </c>
      <c r="J14" s="3">
        <v>230073200</v>
      </c>
      <c r="K14" s="28">
        <f t="shared" si="1"/>
        <v>230073200</v>
      </c>
      <c r="L14" s="1" t="s">
        <v>186</v>
      </c>
      <c r="M14" s="4"/>
      <c r="N14" s="4"/>
    </row>
    <row r="15" spans="1:14" s="9" customFormat="1" ht="46.8" x14ac:dyDescent="0.3">
      <c r="A15" s="6" t="s">
        <v>120</v>
      </c>
      <c r="B15" s="7" t="s">
        <v>56</v>
      </c>
      <c r="C15" s="1" t="s">
        <v>17</v>
      </c>
      <c r="D15" s="3">
        <v>0</v>
      </c>
      <c r="E15" s="3">
        <v>23266314</v>
      </c>
      <c r="F15" s="3">
        <v>0</v>
      </c>
      <c r="G15" s="3">
        <v>0</v>
      </c>
      <c r="H15" s="28">
        <f t="shared" si="0"/>
        <v>23266314</v>
      </c>
      <c r="I15" s="48">
        <v>0</v>
      </c>
      <c r="J15" s="3">
        <v>191033400</v>
      </c>
      <c r="K15" s="28">
        <f t="shared" si="1"/>
        <v>214299714</v>
      </c>
      <c r="L15" s="1" t="s">
        <v>187</v>
      </c>
      <c r="M15" s="4"/>
      <c r="N15" s="4"/>
    </row>
    <row r="16" spans="1:14" s="9" customFormat="1" ht="31.2" x14ac:dyDescent="0.3">
      <c r="A16" s="6" t="s">
        <v>121</v>
      </c>
      <c r="B16" s="7" t="s">
        <v>59</v>
      </c>
      <c r="C16" s="1" t="s">
        <v>15</v>
      </c>
      <c r="D16" s="3">
        <v>0</v>
      </c>
      <c r="E16" s="3">
        <v>0</v>
      </c>
      <c r="F16" s="3">
        <v>79144832</v>
      </c>
      <c r="G16" s="3">
        <v>0</v>
      </c>
      <c r="H16" s="28">
        <f t="shared" si="0"/>
        <v>79144832</v>
      </c>
      <c r="I16" s="48">
        <f>F16</f>
        <v>79144832</v>
      </c>
      <c r="J16" s="3">
        <v>234543600</v>
      </c>
      <c r="K16" s="28">
        <f t="shared" si="1"/>
        <v>313688432</v>
      </c>
      <c r="L16" s="5" t="s">
        <v>265</v>
      </c>
      <c r="M16" s="4"/>
      <c r="N16" s="4" t="s">
        <v>293</v>
      </c>
    </row>
    <row r="17" spans="1:14" s="9" customFormat="1" ht="62.4" x14ac:dyDescent="0.3">
      <c r="A17" s="6" t="s">
        <v>122</v>
      </c>
      <c r="B17" s="7" t="s">
        <v>58</v>
      </c>
      <c r="C17" s="1" t="s">
        <v>16</v>
      </c>
      <c r="D17" s="3">
        <v>0</v>
      </c>
      <c r="E17" s="3">
        <v>67445835</v>
      </c>
      <c r="F17" s="3">
        <v>9829395</v>
      </c>
      <c r="G17" s="3">
        <v>0</v>
      </c>
      <c r="H17" s="28">
        <f t="shared" si="0"/>
        <v>77275230</v>
      </c>
      <c r="I17" s="48">
        <v>0</v>
      </c>
      <c r="J17" s="3">
        <v>357060500</v>
      </c>
      <c r="K17" s="28">
        <f t="shared" si="1"/>
        <v>434335730</v>
      </c>
      <c r="L17" s="5" t="s">
        <v>240</v>
      </c>
      <c r="M17" s="4"/>
      <c r="N17" s="4"/>
    </row>
    <row r="18" spans="1:14" s="9" customFormat="1" ht="31.2" x14ac:dyDescent="0.3">
      <c r="A18" s="6" t="s">
        <v>123</v>
      </c>
      <c r="B18" s="7" t="s">
        <v>163</v>
      </c>
      <c r="C18" s="1" t="s">
        <v>106</v>
      </c>
      <c r="D18" s="3">
        <v>0</v>
      </c>
      <c r="E18" s="3">
        <v>0</v>
      </c>
      <c r="F18" s="3">
        <v>57568090</v>
      </c>
      <c r="G18" s="3">
        <v>0</v>
      </c>
      <c r="H18" s="28">
        <f t="shared" si="0"/>
        <v>57568090</v>
      </c>
      <c r="I18" s="48">
        <f>F18</f>
        <v>57568090</v>
      </c>
      <c r="J18" s="3">
        <v>309314850</v>
      </c>
      <c r="K18" s="28">
        <f t="shared" si="1"/>
        <v>366882940</v>
      </c>
      <c r="L18" s="5" t="s">
        <v>265</v>
      </c>
      <c r="M18" s="4"/>
      <c r="N18" s="4"/>
    </row>
    <row r="19" spans="1:14" s="9" customFormat="1" ht="46.8" x14ac:dyDescent="0.3">
      <c r="A19" s="6" t="s">
        <v>124</v>
      </c>
      <c r="B19" s="7" t="s">
        <v>52</v>
      </c>
      <c r="C19" s="1" t="s">
        <v>22</v>
      </c>
      <c r="D19" s="3">
        <v>0</v>
      </c>
      <c r="E19" s="3">
        <v>0</v>
      </c>
      <c r="F19" s="3">
        <v>0</v>
      </c>
      <c r="G19" s="3">
        <v>0</v>
      </c>
      <c r="H19" s="28">
        <f t="shared" si="0"/>
        <v>0</v>
      </c>
      <c r="I19" s="48">
        <v>0</v>
      </c>
      <c r="J19" s="3">
        <v>1611000000</v>
      </c>
      <c r="K19" s="28">
        <f t="shared" si="1"/>
        <v>1611000000</v>
      </c>
      <c r="L19" s="5" t="s">
        <v>266</v>
      </c>
      <c r="M19" s="20" t="s">
        <v>252</v>
      </c>
      <c r="N19" s="20"/>
    </row>
    <row r="20" spans="1:14" s="9" customFormat="1" ht="46.8" x14ac:dyDescent="0.3">
      <c r="A20" s="6" t="s">
        <v>125</v>
      </c>
      <c r="B20" s="7" t="s">
        <v>51</v>
      </c>
      <c r="C20" s="1" t="s">
        <v>48</v>
      </c>
      <c r="D20" s="3">
        <v>0</v>
      </c>
      <c r="E20" s="3">
        <v>0</v>
      </c>
      <c r="F20" s="3">
        <v>0</v>
      </c>
      <c r="G20" s="3">
        <v>0</v>
      </c>
      <c r="H20" s="28">
        <f t="shared" si="0"/>
        <v>0</v>
      </c>
      <c r="I20" s="48">
        <v>0</v>
      </c>
      <c r="J20" s="3">
        <v>1300000000</v>
      </c>
      <c r="K20" s="28">
        <f t="shared" si="1"/>
        <v>1300000000</v>
      </c>
      <c r="L20" s="5" t="s">
        <v>267</v>
      </c>
      <c r="M20" s="20" t="s">
        <v>252</v>
      </c>
      <c r="N20" s="20"/>
    </row>
    <row r="21" spans="1:14" s="9" customFormat="1" ht="46.8" x14ac:dyDescent="0.3">
      <c r="A21" s="6" t="s">
        <v>126</v>
      </c>
      <c r="B21" s="7" t="s">
        <v>60</v>
      </c>
      <c r="C21" s="1" t="s">
        <v>31</v>
      </c>
      <c r="D21" s="3">
        <v>0</v>
      </c>
      <c r="E21" s="3">
        <v>0</v>
      </c>
      <c r="F21" s="3">
        <v>0</v>
      </c>
      <c r="G21" s="3">
        <v>0</v>
      </c>
      <c r="H21" s="28">
        <f t="shared" si="0"/>
        <v>0</v>
      </c>
      <c r="I21" s="48">
        <v>0</v>
      </c>
      <c r="J21" s="3">
        <v>590000000</v>
      </c>
      <c r="K21" s="28">
        <f t="shared" si="1"/>
        <v>590000000</v>
      </c>
      <c r="L21" s="5" t="s">
        <v>268</v>
      </c>
      <c r="M21" s="20" t="s">
        <v>252</v>
      </c>
      <c r="N21" s="20"/>
    </row>
    <row r="22" spans="1:14" s="9" customFormat="1" ht="31.2" x14ac:dyDescent="0.3">
      <c r="A22" s="6" t="s">
        <v>127</v>
      </c>
      <c r="B22" s="7" t="s">
        <v>61</v>
      </c>
      <c r="C22" s="1" t="s">
        <v>30</v>
      </c>
      <c r="D22" s="3">
        <v>0</v>
      </c>
      <c r="E22" s="3">
        <v>0</v>
      </c>
      <c r="F22" s="3">
        <v>12514537</v>
      </c>
      <c r="G22" s="3">
        <v>0</v>
      </c>
      <c r="H22" s="28">
        <f t="shared" si="0"/>
        <v>12514537</v>
      </c>
      <c r="I22" s="48">
        <v>0</v>
      </c>
      <c r="J22" s="3">
        <v>799999470</v>
      </c>
      <c r="K22" s="28">
        <f t="shared" si="1"/>
        <v>812514007</v>
      </c>
      <c r="L22" s="19" t="s">
        <v>269</v>
      </c>
      <c r="M22" s="20"/>
      <c r="N22" s="18" t="s">
        <v>286</v>
      </c>
    </row>
    <row r="23" spans="1:14" s="9" customFormat="1" ht="31.2" x14ac:dyDescent="0.3">
      <c r="A23" s="6" t="s">
        <v>128</v>
      </c>
      <c r="B23" s="7" t="s">
        <v>62</v>
      </c>
      <c r="C23" s="1" t="s">
        <v>21</v>
      </c>
      <c r="D23" s="3">
        <v>0</v>
      </c>
      <c r="E23" s="3">
        <v>0</v>
      </c>
      <c r="F23" s="3">
        <v>0</v>
      </c>
      <c r="G23" s="3">
        <v>0</v>
      </c>
      <c r="H23" s="28">
        <f t="shared" si="0"/>
        <v>0</v>
      </c>
      <c r="I23" s="48">
        <v>0</v>
      </c>
      <c r="J23" s="3">
        <v>51498075</v>
      </c>
      <c r="K23" s="28">
        <f t="shared" si="1"/>
        <v>51498075</v>
      </c>
      <c r="L23" s="8" t="s">
        <v>270</v>
      </c>
      <c r="M23" s="4"/>
      <c r="N23" s="4"/>
    </row>
    <row r="24" spans="1:14" s="9" customFormat="1" ht="31.2" x14ac:dyDescent="0.3">
      <c r="A24" s="6" t="s">
        <v>129</v>
      </c>
      <c r="B24" s="7" t="s">
        <v>63</v>
      </c>
      <c r="C24" s="1" t="s">
        <v>8</v>
      </c>
      <c r="D24" s="3">
        <v>0</v>
      </c>
      <c r="E24" s="3">
        <v>0</v>
      </c>
      <c r="F24" s="3">
        <v>0</v>
      </c>
      <c r="G24" s="3">
        <v>0</v>
      </c>
      <c r="H24" s="28">
        <f t="shared" si="0"/>
        <v>0</v>
      </c>
      <c r="I24" s="48">
        <v>0</v>
      </c>
      <c r="J24" s="3">
        <v>1205373788</v>
      </c>
      <c r="K24" s="28">
        <f t="shared" si="1"/>
        <v>1205373788</v>
      </c>
      <c r="L24" s="5" t="s">
        <v>190</v>
      </c>
      <c r="M24" s="4"/>
      <c r="N24" s="4"/>
    </row>
    <row r="25" spans="1:14" s="9" customFormat="1" ht="31.2" x14ac:dyDescent="0.3">
      <c r="A25" s="6" t="s">
        <v>130</v>
      </c>
      <c r="B25" s="7" t="s">
        <v>64</v>
      </c>
      <c r="C25" s="1" t="s">
        <v>50</v>
      </c>
      <c r="D25" s="3">
        <v>7493279</v>
      </c>
      <c r="E25" s="3">
        <v>20642210</v>
      </c>
      <c r="F25" s="3">
        <v>0</v>
      </c>
      <c r="G25" s="3">
        <v>0</v>
      </c>
      <c r="H25" s="28">
        <f t="shared" si="0"/>
        <v>28135489</v>
      </c>
      <c r="I25" s="48">
        <v>0</v>
      </c>
      <c r="J25" s="3">
        <v>97337779</v>
      </c>
      <c r="K25" s="28">
        <f t="shared" si="1"/>
        <v>125473268</v>
      </c>
      <c r="L25" s="5" t="s">
        <v>191</v>
      </c>
      <c r="M25" s="4"/>
      <c r="N25" s="4" t="s">
        <v>288</v>
      </c>
    </row>
    <row r="26" spans="1:14" s="9" customFormat="1" ht="124.8" x14ac:dyDescent="0.3">
      <c r="A26" s="6" t="s">
        <v>131</v>
      </c>
      <c r="B26" s="7" t="s">
        <v>65</v>
      </c>
      <c r="C26" s="1" t="s">
        <v>33</v>
      </c>
      <c r="D26" s="3">
        <v>0</v>
      </c>
      <c r="E26" s="3">
        <v>0</v>
      </c>
      <c r="F26" s="3">
        <v>0</v>
      </c>
      <c r="G26" s="3">
        <v>0</v>
      </c>
      <c r="H26" s="28">
        <f t="shared" si="0"/>
        <v>0</v>
      </c>
      <c r="I26" s="48">
        <v>0</v>
      </c>
      <c r="J26" s="3">
        <f>ROUND(199493433-((141485577-131401130)*1.27),0)</f>
        <v>186686185</v>
      </c>
      <c r="K26" s="28">
        <f t="shared" si="1"/>
        <v>186686185</v>
      </c>
      <c r="L26" s="19" t="s">
        <v>271</v>
      </c>
      <c r="M26" s="4" t="s">
        <v>256</v>
      </c>
      <c r="N26" s="4" t="s">
        <v>281</v>
      </c>
    </row>
    <row r="27" spans="1:14" s="9" customFormat="1" ht="31.2" x14ac:dyDescent="0.3">
      <c r="A27" s="6" t="s">
        <v>132</v>
      </c>
      <c r="B27" s="7" t="s">
        <v>66</v>
      </c>
      <c r="C27" s="1" t="s">
        <v>7</v>
      </c>
      <c r="D27" s="3">
        <v>0</v>
      </c>
      <c r="E27" s="3">
        <v>3499999</v>
      </c>
      <c r="F27" s="3">
        <v>71975001</v>
      </c>
      <c r="G27" s="3">
        <v>0</v>
      </c>
      <c r="H27" s="28">
        <f t="shared" si="0"/>
        <v>75475000</v>
      </c>
      <c r="I27" s="48">
        <v>0</v>
      </c>
      <c r="J27" s="3">
        <v>506294999</v>
      </c>
      <c r="K27" s="28">
        <f t="shared" si="1"/>
        <v>581769999</v>
      </c>
      <c r="L27" s="5" t="s">
        <v>192</v>
      </c>
      <c r="M27" s="4"/>
      <c r="N27" s="4"/>
    </row>
    <row r="28" spans="1:14" s="9" customFormat="1" ht="31.2" x14ac:dyDescent="0.3">
      <c r="A28" s="6" t="s">
        <v>133</v>
      </c>
      <c r="B28" s="7" t="s">
        <v>67</v>
      </c>
      <c r="C28" s="1" t="s">
        <v>10</v>
      </c>
      <c r="D28" s="3">
        <v>79744</v>
      </c>
      <c r="E28" s="3">
        <v>23100330</v>
      </c>
      <c r="F28" s="3">
        <v>71760390</v>
      </c>
      <c r="G28" s="3">
        <v>0</v>
      </c>
      <c r="H28" s="28">
        <f t="shared" si="0"/>
        <v>94940464</v>
      </c>
      <c r="I28" s="48">
        <v>0</v>
      </c>
      <c r="J28" s="3">
        <v>220706950</v>
      </c>
      <c r="K28" s="28">
        <f t="shared" si="1"/>
        <v>315647414</v>
      </c>
      <c r="L28" s="19" t="s">
        <v>179</v>
      </c>
      <c r="M28" s="4"/>
      <c r="N28" s="4" t="s">
        <v>298</v>
      </c>
    </row>
    <row r="29" spans="1:14" s="9" customFormat="1" ht="54" customHeight="1" x14ac:dyDescent="0.3">
      <c r="A29" s="6" t="s">
        <v>134</v>
      </c>
      <c r="B29" s="7" t="s">
        <v>68</v>
      </c>
      <c r="C29" s="1" t="s">
        <v>11</v>
      </c>
      <c r="D29" s="3">
        <v>0</v>
      </c>
      <c r="E29" s="3">
        <v>0</v>
      </c>
      <c r="F29" s="3">
        <v>74076179</v>
      </c>
      <c r="G29" s="3">
        <v>0</v>
      </c>
      <c r="H29" s="28">
        <f t="shared" si="0"/>
        <v>74076179</v>
      </c>
      <c r="I29" s="48">
        <f>F29</f>
        <v>74076179</v>
      </c>
      <c r="J29" s="3">
        <v>291109400</v>
      </c>
      <c r="K29" s="28">
        <f t="shared" si="1"/>
        <v>365185579</v>
      </c>
      <c r="L29" s="5" t="s">
        <v>180</v>
      </c>
      <c r="M29" s="4" t="s">
        <v>241</v>
      </c>
      <c r="N29" s="4"/>
    </row>
    <row r="30" spans="1:14" s="9" customFormat="1" ht="78.75" customHeight="1" x14ac:dyDescent="0.3">
      <c r="A30" s="6" t="s">
        <v>135</v>
      </c>
      <c r="B30" s="7" t="s">
        <v>74</v>
      </c>
      <c r="C30" s="1" t="s">
        <v>3</v>
      </c>
      <c r="D30" s="3">
        <v>0</v>
      </c>
      <c r="E30" s="3">
        <v>0</v>
      </c>
      <c r="F30" s="3">
        <v>224510591</v>
      </c>
      <c r="G30" s="3">
        <v>0</v>
      </c>
      <c r="H30" s="28">
        <f t="shared" si="0"/>
        <v>224510591</v>
      </c>
      <c r="I30" s="48">
        <f t="shared" ref="I30:I32" si="2">F30</f>
        <v>224510591</v>
      </c>
      <c r="J30" s="3">
        <v>464515200</v>
      </c>
      <c r="K30" s="28">
        <f t="shared" si="1"/>
        <v>689025791</v>
      </c>
      <c r="L30" s="5" t="s">
        <v>180</v>
      </c>
      <c r="M30" s="4" t="s">
        <v>241</v>
      </c>
      <c r="N30" s="2" t="s">
        <v>286</v>
      </c>
    </row>
    <row r="31" spans="1:14" s="9" customFormat="1" ht="46.8" x14ac:dyDescent="0.3">
      <c r="A31" s="6" t="s">
        <v>136</v>
      </c>
      <c r="B31" s="7" t="s">
        <v>72</v>
      </c>
      <c r="C31" s="1" t="s">
        <v>2</v>
      </c>
      <c r="D31" s="3">
        <v>0</v>
      </c>
      <c r="E31" s="3">
        <v>0</v>
      </c>
      <c r="F31" s="3">
        <v>94598646</v>
      </c>
      <c r="G31" s="3">
        <v>0</v>
      </c>
      <c r="H31" s="28">
        <f t="shared" si="0"/>
        <v>94598646</v>
      </c>
      <c r="I31" s="48">
        <f t="shared" si="2"/>
        <v>94598646</v>
      </c>
      <c r="J31" s="3">
        <v>302653700</v>
      </c>
      <c r="K31" s="28">
        <f t="shared" si="1"/>
        <v>397252346</v>
      </c>
      <c r="L31" s="5" t="s">
        <v>180</v>
      </c>
      <c r="M31" s="4" t="s">
        <v>241</v>
      </c>
      <c r="N31" s="4"/>
    </row>
    <row r="32" spans="1:14" s="9" customFormat="1" ht="46.8" x14ac:dyDescent="0.3">
      <c r="A32" s="6" t="s">
        <v>137</v>
      </c>
      <c r="B32" s="7" t="s">
        <v>75</v>
      </c>
      <c r="C32" s="1" t="s">
        <v>4</v>
      </c>
      <c r="D32" s="3">
        <v>0</v>
      </c>
      <c r="E32" s="3">
        <v>0</v>
      </c>
      <c r="F32" s="3">
        <v>206568934</v>
      </c>
      <c r="G32" s="3">
        <v>0</v>
      </c>
      <c r="H32" s="28">
        <f t="shared" si="0"/>
        <v>206568934</v>
      </c>
      <c r="I32" s="48">
        <f t="shared" si="2"/>
        <v>206568934</v>
      </c>
      <c r="J32" s="3">
        <v>292011100</v>
      </c>
      <c r="K32" s="28">
        <f t="shared" si="1"/>
        <v>498580034</v>
      </c>
      <c r="L32" s="5" t="s">
        <v>180</v>
      </c>
      <c r="M32" s="4" t="s">
        <v>241</v>
      </c>
      <c r="N32" s="44" t="s">
        <v>287</v>
      </c>
    </row>
    <row r="33" spans="1:14" s="9" customFormat="1" ht="31.2" x14ac:dyDescent="0.3">
      <c r="A33" s="6" t="s">
        <v>138</v>
      </c>
      <c r="B33" s="7" t="s">
        <v>76</v>
      </c>
      <c r="C33" s="1" t="s">
        <v>5</v>
      </c>
      <c r="D33" s="3">
        <v>816384</v>
      </c>
      <c r="E33" s="3">
        <v>10057115</v>
      </c>
      <c r="F33" s="3">
        <v>0</v>
      </c>
      <c r="G33" s="3">
        <v>0</v>
      </c>
      <c r="H33" s="28">
        <f t="shared" si="0"/>
        <v>10873499</v>
      </c>
      <c r="I33" s="48">
        <v>0</v>
      </c>
      <c r="J33" s="3">
        <v>301929800</v>
      </c>
      <c r="K33" s="28">
        <f t="shared" si="1"/>
        <v>312803299</v>
      </c>
      <c r="L33" s="8" t="s">
        <v>105</v>
      </c>
      <c r="M33" s="4"/>
      <c r="N33" s="4" t="s">
        <v>297</v>
      </c>
    </row>
    <row r="34" spans="1:14" s="9" customFormat="1" ht="46.8" x14ac:dyDescent="0.3">
      <c r="A34" s="6" t="s">
        <v>139</v>
      </c>
      <c r="B34" s="7" t="s">
        <v>73</v>
      </c>
      <c r="C34" s="1" t="s">
        <v>12</v>
      </c>
      <c r="D34" s="3">
        <v>0</v>
      </c>
      <c r="E34" s="3">
        <v>0</v>
      </c>
      <c r="F34" s="3">
        <v>84330919</v>
      </c>
      <c r="G34" s="3">
        <v>0</v>
      </c>
      <c r="H34" s="28">
        <f t="shared" si="0"/>
        <v>84330919</v>
      </c>
      <c r="I34" s="48">
        <f>F34</f>
        <v>84330919</v>
      </c>
      <c r="J34" s="3">
        <v>300266100</v>
      </c>
      <c r="K34" s="28">
        <f t="shared" si="1"/>
        <v>384597019</v>
      </c>
      <c r="L34" s="5" t="s">
        <v>180</v>
      </c>
      <c r="M34" s="4" t="s">
        <v>241</v>
      </c>
      <c r="N34" s="4"/>
    </row>
    <row r="35" spans="1:14" s="9" customFormat="1" ht="105" customHeight="1" x14ac:dyDescent="0.3">
      <c r="A35" s="6" t="s">
        <v>140</v>
      </c>
      <c r="B35" s="7" t="s">
        <v>69</v>
      </c>
      <c r="C35" s="1" t="s">
        <v>13</v>
      </c>
      <c r="D35" s="3">
        <v>343000</v>
      </c>
      <c r="E35" s="3">
        <v>223759</v>
      </c>
      <c r="F35" s="3">
        <v>23298307</v>
      </c>
      <c r="G35" s="3">
        <v>0</v>
      </c>
      <c r="H35" s="28">
        <f t="shared" si="0"/>
        <v>23865066</v>
      </c>
      <c r="I35" s="48">
        <v>23298307</v>
      </c>
      <c r="J35" s="3">
        <v>84569300</v>
      </c>
      <c r="K35" s="28">
        <f t="shared" si="1"/>
        <v>108434366</v>
      </c>
      <c r="L35" s="5" t="s">
        <v>180</v>
      </c>
      <c r="M35" s="4"/>
      <c r="N35" s="44" t="s">
        <v>299</v>
      </c>
    </row>
    <row r="36" spans="1:14" s="9" customFormat="1" ht="31.2" x14ac:dyDescent="0.3">
      <c r="A36" s="6" t="s">
        <v>141</v>
      </c>
      <c r="B36" s="7" t="s">
        <v>70</v>
      </c>
      <c r="C36" s="1" t="s">
        <v>6</v>
      </c>
      <c r="D36" s="3">
        <v>192000</v>
      </c>
      <c r="E36" s="3">
        <v>3685616</v>
      </c>
      <c r="F36" s="3">
        <v>0</v>
      </c>
      <c r="G36" s="3">
        <v>0</v>
      </c>
      <c r="H36" s="28">
        <f t="shared" si="0"/>
        <v>3877616</v>
      </c>
      <c r="I36" s="48">
        <v>0</v>
      </c>
      <c r="J36" s="3">
        <v>239522000</v>
      </c>
      <c r="K36" s="28">
        <f t="shared" si="1"/>
        <v>243399616</v>
      </c>
      <c r="L36" s="8" t="s">
        <v>105</v>
      </c>
      <c r="M36" s="4"/>
      <c r="N36" s="4" t="s">
        <v>295</v>
      </c>
    </row>
    <row r="37" spans="1:14" s="9" customFormat="1" ht="31.2" x14ac:dyDescent="0.3">
      <c r="A37" s="6" t="s">
        <v>142</v>
      </c>
      <c r="B37" s="7" t="s">
        <v>71</v>
      </c>
      <c r="C37" s="1" t="s">
        <v>14</v>
      </c>
      <c r="D37" s="3">
        <v>575000</v>
      </c>
      <c r="E37" s="3">
        <v>7912719</v>
      </c>
      <c r="F37" s="3">
        <v>0</v>
      </c>
      <c r="G37" s="3">
        <v>0</v>
      </c>
      <c r="H37" s="28">
        <f t="shared" si="0"/>
        <v>8487719</v>
      </c>
      <c r="I37" s="48">
        <v>0</v>
      </c>
      <c r="J37" s="3">
        <v>160705800</v>
      </c>
      <c r="K37" s="28">
        <f t="shared" si="1"/>
        <v>169193519</v>
      </c>
      <c r="L37" s="8" t="s">
        <v>105</v>
      </c>
      <c r="M37" s="4"/>
      <c r="N37" s="4" t="s">
        <v>296</v>
      </c>
    </row>
    <row r="38" spans="1:14" s="9" customFormat="1" ht="31.5" customHeight="1" x14ac:dyDescent="0.3">
      <c r="A38" s="6" t="s">
        <v>143</v>
      </c>
      <c r="B38" s="7" t="s">
        <v>86</v>
      </c>
      <c r="C38" s="1" t="s">
        <v>37</v>
      </c>
      <c r="D38" s="3">
        <v>0</v>
      </c>
      <c r="E38" s="3">
        <v>0</v>
      </c>
      <c r="F38" s="3">
        <f>ROUND(J38*0.1,0)</f>
        <v>10225067</v>
      </c>
      <c r="G38" s="3">
        <f>ROUND(J38*0.4,0)</f>
        <v>40900268</v>
      </c>
      <c r="H38" s="28">
        <f t="shared" si="0"/>
        <v>51125335</v>
      </c>
      <c r="I38" s="48">
        <v>51125335</v>
      </c>
      <c r="J38" s="3">
        <v>102250670</v>
      </c>
      <c r="K38" s="28">
        <f t="shared" si="1"/>
        <v>153376005</v>
      </c>
      <c r="L38" s="5" t="s">
        <v>181</v>
      </c>
      <c r="M38" s="64" t="s">
        <v>292</v>
      </c>
      <c r="N38" s="62" t="s">
        <v>286</v>
      </c>
    </row>
    <row r="39" spans="1:14" s="9" customFormat="1" ht="31.2" x14ac:dyDescent="0.3">
      <c r="A39" s="6" t="s">
        <v>144</v>
      </c>
      <c r="B39" s="7" t="s">
        <v>87</v>
      </c>
      <c r="C39" s="1" t="s">
        <v>38</v>
      </c>
      <c r="D39" s="3">
        <v>0</v>
      </c>
      <c r="E39" s="3">
        <v>0</v>
      </c>
      <c r="F39" s="3">
        <f t="shared" ref="F39:F48" si="3">ROUND(J39*0.1,0)</f>
        <v>7338296</v>
      </c>
      <c r="G39" s="3">
        <f t="shared" ref="G39:G48" si="4">ROUND(J39*0.4,0)</f>
        <v>29353184</v>
      </c>
      <c r="H39" s="28">
        <f t="shared" si="0"/>
        <v>36691480</v>
      </c>
      <c r="I39" s="48">
        <v>36691480</v>
      </c>
      <c r="J39" s="3">
        <v>73382960</v>
      </c>
      <c r="K39" s="28">
        <f t="shared" si="1"/>
        <v>110074440</v>
      </c>
      <c r="L39" s="5" t="s">
        <v>182</v>
      </c>
      <c r="M39" s="65"/>
      <c r="N39" s="63"/>
    </row>
    <row r="40" spans="1:14" s="9" customFormat="1" ht="31.2" x14ac:dyDescent="0.3">
      <c r="A40" s="6" t="s">
        <v>145</v>
      </c>
      <c r="B40" s="7" t="s">
        <v>88</v>
      </c>
      <c r="C40" s="1" t="s">
        <v>39</v>
      </c>
      <c r="D40" s="3">
        <v>0</v>
      </c>
      <c r="E40" s="3">
        <v>0</v>
      </c>
      <c r="F40" s="3">
        <f t="shared" si="3"/>
        <v>7640810</v>
      </c>
      <c r="G40" s="3">
        <f t="shared" si="4"/>
        <v>30563240</v>
      </c>
      <c r="H40" s="28">
        <f t="shared" si="0"/>
        <v>38204050</v>
      </c>
      <c r="I40" s="48">
        <v>38204050</v>
      </c>
      <c r="J40" s="3">
        <v>76408100</v>
      </c>
      <c r="K40" s="28">
        <f t="shared" si="1"/>
        <v>114612150</v>
      </c>
      <c r="L40" s="5" t="s">
        <v>182</v>
      </c>
      <c r="M40" s="65"/>
      <c r="N40" s="63"/>
    </row>
    <row r="41" spans="1:14" s="9" customFormat="1" ht="31.2" x14ac:dyDescent="0.3">
      <c r="A41" s="6" t="s">
        <v>146</v>
      </c>
      <c r="B41" s="7" t="s">
        <v>89</v>
      </c>
      <c r="C41" s="1" t="s">
        <v>40</v>
      </c>
      <c r="D41" s="3">
        <v>0</v>
      </c>
      <c r="E41" s="3">
        <v>0</v>
      </c>
      <c r="F41" s="3">
        <f t="shared" si="3"/>
        <v>5658340</v>
      </c>
      <c r="G41" s="3">
        <f t="shared" si="4"/>
        <v>22633360</v>
      </c>
      <c r="H41" s="28">
        <f t="shared" si="0"/>
        <v>28291700</v>
      </c>
      <c r="I41" s="48">
        <v>28291700</v>
      </c>
      <c r="J41" s="3">
        <v>56583400</v>
      </c>
      <c r="K41" s="28">
        <f t="shared" si="1"/>
        <v>84875100</v>
      </c>
      <c r="L41" s="5" t="s">
        <v>183</v>
      </c>
      <c r="M41" s="65"/>
      <c r="N41" s="63"/>
    </row>
    <row r="42" spans="1:14" s="9" customFormat="1" ht="31.2" x14ac:dyDescent="0.3">
      <c r="A42" s="6" t="s">
        <v>147</v>
      </c>
      <c r="B42" s="7" t="s">
        <v>90</v>
      </c>
      <c r="C42" s="1" t="s">
        <v>45</v>
      </c>
      <c r="D42" s="3">
        <v>0</v>
      </c>
      <c r="E42" s="3">
        <v>0</v>
      </c>
      <c r="F42" s="3">
        <f t="shared" si="3"/>
        <v>6289530</v>
      </c>
      <c r="G42" s="3">
        <f t="shared" si="4"/>
        <v>25158120</v>
      </c>
      <c r="H42" s="28">
        <f t="shared" si="0"/>
        <v>31447650</v>
      </c>
      <c r="I42" s="48">
        <v>31447650</v>
      </c>
      <c r="J42" s="3">
        <v>62895300</v>
      </c>
      <c r="K42" s="28">
        <f t="shared" si="1"/>
        <v>94342950</v>
      </c>
      <c r="L42" s="5" t="s">
        <v>182</v>
      </c>
      <c r="M42" s="65"/>
      <c r="N42" s="63"/>
    </row>
    <row r="43" spans="1:14" s="9" customFormat="1" ht="31.2" x14ac:dyDescent="0.3">
      <c r="A43" s="6" t="s">
        <v>148</v>
      </c>
      <c r="B43" s="7" t="s">
        <v>91</v>
      </c>
      <c r="C43" s="1" t="s">
        <v>108</v>
      </c>
      <c r="D43" s="3">
        <v>0</v>
      </c>
      <c r="E43" s="3">
        <v>0</v>
      </c>
      <c r="F43" s="3">
        <f t="shared" si="3"/>
        <v>8236440</v>
      </c>
      <c r="G43" s="3">
        <f t="shared" si="4"/>
        <v>32945760</v>
      </c>
      <c r="H43" s="28">
        <f t="shared" si="0"/>
        <v>41182200</v>
      </c>
      <c r="I43" s="48">
        <v>41182200</v>
      </c>
      <c r="J43" s="3">
        <v>82364400</v>
      </c>
      <c r="K43" s="28">
        <f t="shared" si="1"/>
        <v>123546600</v>
      </c>
      <c r="L43" s="5" t="s">
        <v>182</v>
      </c>
      <c r="M43" s="65"/>
      <c r="N43" s="63"/>
    </row>
    <row r="44" spans="1:14" s="9" customFormat="1" ht="31.2" x14ac:dyDescent="0.3">
      <c r="A44" s="6" t="s">
        <v>149</v>
      </c>
      <c r="B44" s="7" t="s">
        <v>92</v>
      </c>
      <c r="C44" s="1" t="s">
        <v>107</v>
      </c>
      <c r="D44" s="3">
        <v>0</v>
      </c>
      <c r="E44" s="3">
        <v>0</v>
      </c>
      <c r="F44" s="3">
        <f t="shared" si="3"/>
        <v>9144490</v>
      </c>
      <c r="G44" s="3">
        <f t="shared" si="4"/>
        <v>36577960</v>
      </c>
      <c r="H44" s="28">
        <f t="shared" si="0"/>
        <v>45722450</v>
      </c>
      <c r="I44" s="48">
        <v>45722450</v>
      </c>
      <c r="J44" s="3">
        <v>91444900</v>
      </c>
      <c r="K44" s="28">
        <f t="shared" si="1"/>
        <v>137167350</v>
      </c>
      <c r="L44" s="5" t="s">
        <v>183</v>
      </c>
      <c r="M44" s="65"/>
      <c r="N44" s="63"/>
    </row>
    <row r="45" spans="1:14" s="9" customFormat="1" ht="31.2" x14ac:dyDescent="0.3">
      <c r="A45" s="6" t="s">
        <v>150</v>
      </c>
      <c r="B45" s="7" t="s">
        <v>93</v>
      </c>
      <c r="C45" s="1" t="s">
        <v>46</v>
      </c>
      <c r="D45" s="3">
        <v>0</v>
      </c>
      <c r="E45" s="3">
        <v>0</v>
      </c>
      <c r="F45" s="3">
        <f t="shared" si="3"/>
        <v>15301130</v>
      </c>
      <c r="G45" s="3">
        <f t="shared" si="4"/>
        <v>61204520</v>
      </c>
      <c r="H45" s="28">
        <f t="shared" si="0"/>
        <v>76505650</v>
      </c>
      <c r="I45" s="48">
        <v>76505650</v>
      </c>
      <c r="J45" s="3">
        <v>153011300</v>
      </c>
      <c r="K45" s="28">
        <f t="shared" si="1"/>
        <v>229516950</v>
      </c>
      <c r="L45" s="5" t="s">
        <v>183</v>
      </c>
      <c r="M45" s="65"/>
      <c r="N45" s="63"/>
    </row>
    <row r="46" spans="1:14" s="9" customFormat="1" ht="31.2" x14ac:dyDescent="0.3">
      <c r="A46" s="6" t="s">
        <v>151</v>
      </c>
      <c r="B46" s="7" t="s">
        <v>94</v>
      </c>
      <c r="C46" s="1" t="s">
        <v>41</v>
      </c>
      <c r="D46" s="3">
        <v>0</v>
      </c>
      <c r="E46" s="3">
        <v>0</v>
      </c>
      <c r="F46" s="3">
        <f t="shared" si="3"/>
        <v>5498320</v>
      </c>
      <c r="G46" s="3">
        <f t="shared" si="4"/>
        <v>21993280</v>
      </c>
      <c r="H46" s="28">
        <f t="shared" si="0"/>
        <v>27491600</v>
      </c>
      <c r="I46" s="48">
        <v>27491600</v>
      </c>
      <c r="J46" s="3">
        <v>54983200</v>
      </c>
      <c r="K46" s="28">
        <f t="shared" si="1"/>
        <v>82474800</v>
      </c>
      <c r="L46" s="5" t="s">
        <v>183</v>
      </c>
      <c r="M46" s="65"/>
      <c r="N46" s="63"/>
    </row>
    <row r="47" spans="1:14" s="9" customFormat="1" ht="31.2" x14ac:dyDescent="0.3">
      <c r="A47" s="6" t="s">
        <v>152</v>
      </c>
      <c r="B47" s="7" t="s">
        <v>95</v>
      </c>
      <c r="C47" s="1" t="s">
        <v>35</v>
      </c>
      <c r="D47" s="3">
        <v>0</v>
      </c>
      <c r="E47" s="3">
        <v>0</v>
      </c>
      <c r="F47" s="3">
        <f t="shared" si="3"/>
        <v>10993290</v>
      </c>
      <c r="G47" s="3">
        <f t="shared" si="4"/>
        <v>43973160</v>
      </c>
      <c r="H47" s="28">
        <f t="shared" si="0"/>
        <v>54966450</v>
      </c>
      <c r="I47" s="48">
        <v>54966450</v>
      </c>
      <c r="J47" s="3">
        <v>109932900</v>
      </c>
      <c r="K47" s="28">
        <f t="shared" si="1"/>
        <v>164899350</v>
      </c>
      <c r="L47" s="5" t="s">
        <v>182</v>
      </c>
      <c r="M47" s="65"/>
      <c r="N47" s="63"/>
    </row>
    <row r="48" spans="1:14" s="9" customFormat="1" ht="31.2" x14ac:dyDescent="0.3">
      <c r="A48" s="6" t="s">
        <v>153</v>
      </c>
      <c r="B48" s="7" t="s">
        <v>96</v>
      </c>
      <c r="C48" s="1" t="s">
        <v>36</v>
      </c>
      <c r="D48" s="3">
        <v>0</v>
      </c>
      <c r="E48" s="3">
        <v>0</v>
      </c>
      <c r="F48" s="3">
        <f t="shared" si="3"/>
        <v>13674260</v>
      </c>
      <c r="G48" s="3">
        <f t="shared" si="4"/>
        <v>54697040</v>
      </c>
      <c r="H48" s="28">
        <f t="shared" si="0"/>
        <v>68371300</v>
      </c>
      <c r="I48" s="48">
        <v>68371300</v>
      </c>
      <c r="J48" s="3">
        <v>136742600</v>
      </c>
      <c r="K48" s="28">
        <f t="shared" si="1"/>
        <v>205113900</v>
      </c>
      <c r="L48" s="5" t="s">
        <v>183</v>
      </c>
      <c r="M48" s="65"/>
      <c r="N48" s="63"/>
    </row>
    <row r="49" spans="1:14" s="9" customFormat="1" ht="31.2" x14ac:dyDescent="0.3">
      <c r="A49" s="6" t="s">
        <v>154</v>
      </c>
      <c r="B49" s="7" t="s">
        <v>97</v>
      </c>
      <c r="C49" s="1" t="s">
        <v>27</v>
      </c>
      <c r="D49" s="3">
        <v>56468</v>
      </c>
      <c r="E49" s="3">
        <v>28885620</v>
      </c>
      <c r="F49" s="3">
        <v>9459036</v>
      </c>
      <c r="G49" s="3">
        <v>0</v>
      </c>
      <c r="H49" s="28">
        <f t="shared" si="0"/>
        <v>38401124</v>
      </c>
      <c r="I49" s="48">
        <v>0</v>
      </c>
      <c r="J49" s="3">
        <v>299999995</v>
      </c>
      <c r="K49" s="28">
        <f t="shared" si="1"/>
        <v>338401119</v>
      </c>
      <c r="L49" s="5" t="s">
        <v>273</v>
      </c>
      <c r="M49" s="31"/>
      <c r="N49" s="32" t="s">
        <v>294</v>
      </c>
    </row>
    <row r="50" spans="1:14" s="9" customFormat="1" ht="62.4" x14ac:dyDescent="0.3">
      <c r="A50" s="6" t="s">
        <v>155</v>
      </c>
      <c r="B50" s="7" t="s">
        <v>98</v>
      </c>
      <c r="C50" s="1" t="s">
        <v>9</v>
      </c>
      <c r="D50" s="3">
        <v>0</v>
      </c>
      <c r="E50" s="3">
        <v>64748694</v>
      </c>
      <c r="F50" s="3">
        <f>54797203/3</f>
        <v>18265734.333333332</v>
      </c>
      <c r="G50" s="3">
        <v>0</v>
      </c>
      <c r="H50" s="28">
        <f t="shared" si="0"/>
        <v>83014428.333333328</v>
      </c>
      <c r="I50" s="48">
        <v>0</v>
      </c>
      <c r="J50" s="3">
        <v>351078800</v>
      </c>
      <c r="K50" s="28">
        <f t="shared" si="1"/>
        <v>434093228.33333331</v>
      </c>
      <c r="L50" s="5" t="s">
        <v>242</v>
      </c>
      <c r="M50" s="4"/>
      <c r="N50" s="4"/>
    </row>
    <row r="51" spans="1:14" s="9" customFormat="1" ht="57.75" customHeight="1" x14ac:dyDescent="0.3">
      <c r="A51" s="6" t="s">
        <v>156</v>
      </c>
      <c r="B51" s="7" t="s">
        <v>99</v>
      </c>
      <c r="C51" s="1" t="s">
        <v>25</v>
      </c>
      <c r="D51" s="3">
        <v>0</v>
      </c>
      <c r="E51" s="3">
        <v>0</v>
      </c>
      <c r="F51" s="3">
        <f>ROUND((655718324-418186796)*1.27,0)</f>
        <v>301665041</v>
      </c>
      <c r="G51" s="3">
        <v>0</v>
      </c>
      <c r="H51" s="28">
        <f t="shared" si="0"/>
        <v>301665041</v>
      </c>
      <c r="I51" s="48">
        <f>F51</f>
        <v>301665041</v>
      </c>
      <c r="J51" s="3">
        <v>508444300</v>
      </c>
      <c r="K51" s="28">
        <f t="shared" si="1"/>
        <v>810109341</v>
      </c>
      <c r="L51" s="5" t="s">
        <v>194</v>
      </c>
      <c r="M51" s="4"/>
      <c r="N51" s="44" t="s">
        <v>287</v>
      </c>
    </row>
    <row r="52" spans="1:14" s="9" customFormat="1" ht="31.2" x14ac:dyDescent="0.3">
      <c r="A52" s="6" t="s">
        <v>157</v>
      </c>
      <c r="B52" s="7" t="s">
        <v>100</v>
      </c>
      <c r="C52" s="1" t="s">
        <v>26</v>
      </c>
      <c r="D52" s="3">
        <v>0</v>
      </c>
      <c r="E52" s="3">
        <f>17644857-4316883</f>
        <v>13327974</v>
      </c>
      <c r="F52" s="3">
        <v>4316883</v>
      </c>
      <c r="G52" s="3">
        <v>0</v>
      </c>
      <c r="H52" s="28">
        <f t="shared" si="0"/>
        <v>17644857</v>
      </c>
      <c r="I52" s="48">
        <v>0</v>
      </c>
      <c r="J52" s="3">
        <v>89476900</v>
      </c>
      <c r="K52" s="28">
        <f t="shared" si="1"/>
        <v>107121757</v>
      </c>
      <c r="L52" s="5" t="s">
        <v>274</v>
      </c>
      <c r="M52" s="4"/>
      <c r="N52" s="4"/>
    </row>
    <row r="53" spans="1:14" s="9" customFormat="1" ht="245.25" customHeight="1" x14ac:dyDescent="0.3">
      <c r="A53" s="6" t="s">
        <v>158</v>
      </c>
      <c r="B53" s="7" t="s">
        <v>101</v>
      </c>
      <c r="C53" s="1" t="s">
        <v>42</v>
      </c>
      <c r="D53" s="3">
        <v>0</v>
      </c>
      <c r="E53" s="3">
        <v>0</v>
      </c>
      <c r="F53" s="3">
        <f>ROUND(135202337*0.3,0)+7825990</f>
        <v>48386691</v>
      </c>
      <c r="G53" s="3">
        <v>0</v>
      </c>
      <c r="H53" s="28">
        <f t="shared" si="0"/>
        <v>48386691</v>
      </c>
      <c r="I53" s="48">
        <f>F53</f>
        <v>48386691</v>
      </c>
      <c r="J53" s="3">
        <v>548000000</v>
      </c>
      <c r="K53" s="28">
        <f t="shared" si="1"/>
        <v>596386691</v>
      </c>
      <c r="L53" s="5" t="s">
        <v>197</v>
      </c>
      <c r="M53" s="20" t="s">
        <v>263</v>
      </c>
      <c r="N53" s="18" t="s">
        <v>291</v>
      </c>
    </row>
    <row r="54" spans="1:14" s="9" customFormat="1" ht="109.2" x14ac:dyDescent="0.3">
      <c r="A54" s="6" t="s">
        <v>159</v>
      </c>
      <c r="B54" s="7" t="s">
        <v>102</v>
      </c>
      <c r="C54" s="1" t="s">
        <v>23</v>
      </c>
      <c r="D54" s="3">
        <v>0</v>
      </c>
      <c r="E54" s="3">
        <v>0</v>
      </c>
      <c r="F54" s="3">
        <v>0</v>
      </c>
      <c r="G54" s="3">
        <v>0</v>
      </c>
      <c r="H54" s="28">
        <f t="shared" si="0"/>
        <v>0</v>
      </c>
      <c r="I54" s="48">
        <v>0</v>
      </c>
      <c r="J54" s="3">
        <f>1929000000-250000000</f>
        <v>1679000000</v>
      </c>
      <c r="K54" s="28">
        <f t="shared" si="1"/>
        <v>1679000000</v>
      </c>
      <c r="L54" s="5" t="s">
        <v>195</v>
      </c>
      <c r="M54" s="20" t="s">
        <v>264</v>
      </c>
      <c r="N54" s="20" t="s">
        <v>282</v>
      </c>
    </row>
    <row r="55" spans="1:14" s="9" customFormat="1" ht="31.2" x14ac:dyDescent="0.3">
      <c r="A55" s="6" t="s">
        <v>160</v>
      </c>
      <c r="B55" s="7" t="s">
        <v>103</v>
      </c>
      <c r="C55" s="1" t="s">
        <v>43</v>
      </c>
      <c r="D55" s="3">
        <v>0</v>
      </c>
      <c r="E55" s="3">
        <v>0</v>
      </c>
      <c r="F55" s="3">
        <v>0</v>
      </c>
      <c r="G55" s="3">
        <v>0</v>
      </c>
      <c r="H55" s="28">
        <f t="shared" si="0"/>
        <v>0</v>
      </c>
      <c r="I55" s="48">
        <v>0</v>
      </c>
      <c r="J55" s="3">
        <v>165000000</v>
      </c>
      <c r="K55" s="28">
        <f t="shared" si="1"/>
        <v>165000000</v>
      </c>
      <c r="L55" s="19" t="s">
        <v>202</v>
      </c>
      <c r="M55" s="20" t="s">
        <v>248</v>
      </c>
      <c r="N55" s="20"/>
    </row>
    <row r="56" spans="1:14" s="9" customFormat="1" ht="31.2" x14ac:dyDescent="0.3">
      <c r="A56" s="6" t="s">
        <v>161</v>
      </c>
      <c r="B56" s="7" t="s">
        <v>104</v>
      </c>
      <c r="C56" s="1" t="s">
        <v>283</v>
      </c>
      <c r="D56" s="3">
        <v>0</v>
      </c>
      <c r="E56" s="3">
        <v>0</v>
      </c>
      <c r="F56" s="3">
        <v>0</v>
      </c>
      <c r="G56" s="3">
        <v>0</v>
      </c>
      <c r="H56" s="28">
        <f t="shared" si="0"/>
        <v>0</v>
      </c>
      <c r="I56" s="48">
        <v>0</v>
      </c>
      <c r="J56" s="3">
        <v>517000000</v>
      </c>
      <c r="K56" s="28">
        <f t="shared" si="1"/>
        <v>517000000</v>
      </c>
      <c r="L56" s="5" t="s">
        <v>196</v>
      </c>
      <c r="M56" s="20" t="s">
        <v>247</v>
      </c>
      <c r="N56" s="20"/>
    </row>
    <row r="57" spans="1:14" s="9" customFormat="1" ht="71.25" customHeight="1" x14ac:dyDescent="0.3">
      <c r="A57" s="6" t="s">
        <v>162</v>
      </c>
      <c r="B57" s="7" t="s">
        <v>164</v>
      </c>
      <c r="C57" s="1" t="s">
        <v>165</v>
      </c>
      <c r="D57" s="3">
        <v>0</v>
      </c>
      <c r="E57" s="3">
        <v>0</v>
      </c>
      <c r="F57" s="3">
        <v>437501583</v>
      </c>
      <c r="G57" s="3">
        <v>144824048</v>
      </c>
      <c r="H57" s="28">
        <f t="shared" si="0"/>
        <v>582325631</v>
      </c>
      <c r="I57" s="48">
        <v>582325631</v>
      </c>
      <c r="J57" s="3">
        <v>589269571</v>
      </c>
      <c r="K57" s="28">
        <f t="shared" si="1"/>
        <v>1171595202</v>
      </c>
      <c r="L57" s="5" t="s">
        <v>201</v>
      </c>
      <c r="M57" s="20" t="s">
        <v>245</v>
      </c>
      <c r="N57" s="44" t="s">
        <v>302</v>
      </c>
    </row>
    <row r="58" spans="1:14" s="9" customFormat="1" ht="78" x14ac:dyDescent="0.3">
      <c r="A58" s="6" t="s">
        <v>170</v>
      </c>
      <c r="B58" s="7" t="s">
        <v>166</v>
      </c>
      <c r="C58" s="1" t="s">
        <v>167</v>
      </c>
      <c r="D58" s="3">
        <v>0</v>
      </c>
      <c r="E58" s="3">
        <v>0</v>
      </c>
      <c r="F58" s="3">
        <v>0</v>
      </c>
      <c r="G58" s="3">
        <v>0</v>
      </c>
      <c r="H58" s="28">
        <f t="shared" si="0"/>
        <v>0</v>
      </c>
      <c r="I58" s="48">
        <v>0</v>
      </c>
      <c r="J58" s="3">
        <f>5192661700+1557437702</f>
        <v>6750099402</v>
      </c>
      <c r="K58" s="28">
        <f t="shared" si="1"/>
        <v>6750099402</v>
      </c>
      <c r="L58" s="5" t="s">
        <v>189</v>
      </c>
      <c r="M58" s="20" t="s">
        <v>254</v>
      </c>
      <c r="N58" s="20" t="s">
        <v>284</v>
      </c>
    </row>
    <row r="59" spans="1:14" s="9" customFormat="1" ht="31.2" x14ac:dyDescent="0.3">
      <c r="A59" s="6" t="s">
        <v>171</v>
      </c>
      <c r="B59" s="7" t="s">
        <v>168</v>
      </c>
      <c r="C59" s="1" t="s">
        <v>169</v>
      </c>
      <c r="D59" s="3">
        <v>0</v>
      </c>
      <c r="E59" s="3">
        <v>0</v>
      </c>
      <c r="F59" s="3">
        <v>0</v>
      </c>
      <c r="G59" s="3">
        <v>0</v>
      </c>
      <c r="H59" s="28">
        <f t="shared" si="0"/>
        <v>0</v>
      </c>
      <c r="I59" s="48">
        <v>0</v>
      </c>
      <c r="J59" s="3">
        <v>2500000000</v>
      </c>
      <c r="K59" s="28">
        <f t="shared" si="1"/>
        <v>2500000000</v>
      </c>
      <c r="L59" s="5" t="s">
        <v>188</v>
      </c>
      <c r="M59" s="20" t="s">
        <v>255</v>
      </c>
      <c r="N59" s="20"/>
    </row>
    <row r="60" spans="1:14" s="9" customFormat="1" ht="46.8" x14ac:dyDescent="0.3">
      <c r="A60" s="6" t="s">
        <v>172</v>
      </c>
      <c r="B60" s="7" t="s">
        <v>174</v>
      </c>
      <c r="C60" s="1" t="s">
        <v>175</v>
      </c>
      <c r="D60" s="3">
        <v>0</v>
      </c>
      <c r="E60" s="3">
        <v>0</v>
      </c>
      <c r="F60" s="3">
        <v>0</v>
      </c>
      <c r="G60" s="3">
        <v>0</v>
      </c>
      <c r="H60" s="28">
        <f t="shared" si="0"/>
        <v>0</v>
      </c>
      <c r="I60" s="48">
        <v>0</v>
      </c>
      <c r="J60" s="3">
        <v>4999767750</v>
      </c>
      <c r="K60" s="28">
        <f t="shared" si="1"/>
        <v>4999767750</v>
      </c>
      <c r="L60" s="5" t="s">
        <v>243</v>
      </c>
      <c r="M60" s="4"/>
      <c r="N60" s="4"/>
    </row>
    <row r="61" spans="1:14" s="9" customFormat="1" ht="31.2" x14ac:dyDescent="0.3">
      <c r="A61" s="6" t="s">
        <v>173</v>
      </c>
      <c r="B61" s="7" t="s">
        <v>177</v>
      </c>
      <c r="C61" s="1" t="s">
        <v>178</v>
      </c>
      <c r="D61" s="3">
        <v>0</v>
      </c>
      <c r="E61" s="3">
        <v>26055042</v>
      </c>
      <c r="F61" s="3">
        <v>0</v>
      </c>
      <c r="G61" s="3">
        <v>0</v>
      </c>
      <c r="H61" s="28">
        <f t="shared" si="0"/>
        <v>26055042</v>
      </c>
      <c r="I61" s="48">
        <v>0</v>
      </c>
      <c r="J61" s="3">
        <v>22028428</v>
      </c>
      <c r="K61" s="28">
        <f t="shared" si="1"/>
        <v>48083470</v>
      </c>
      <c r="L61" s="5" t="s">
        <v>184</v>
      </c>
      <c r="M61" s="4"/>
      <c r="N61" s="4" t="s">
        <v>280</v>
      </c>
    </row>
    <row r="62" spans="1:14" s="9" customFormat="1" ht="62.4" x14ac:dyDescent="0.3">
      <c r="A62" s="6" t="s">
        <v>176</v>
      </c>
      <c r="B62" s="7" t="s">
        <v>223</v>
      </c>
      <c r="C62" s="1" t="s">
        <v>224</v>
      </c>
      <c r="D62" s="3">
        <v>0</v>
      </c>
      <c r="E62" s="3">
        <v>0</v>
      </c>
      <c r="F62" s="3">
        <v>19961598</v>
      </c>
      <c r="G62" s="3">
        <v>0</v>
      </c>
      <c r="H62" s="28">
        <f t="shared" si="0"/>
        <v>19961598</v>
      </c>
      <c r="I62" s="48">
        <v>0</v>
      </c>
      <c r="J62" s="3">
        <v>19961598</v>
      </c>
      <c r="K62" s="28">
        <f t="shared" si="1"/>
        <v>39923196</v>
      </c>
      <c r="L62" s="5" t="s">
        <v>238</v>
      </c>
      <c r="M62" s="4"/>
      <c r="N62" s="4"/>
    </row>
    <row r="63" spans="1:14" s="9" customFormat="1" ht="62.4" x14ac:dyDescent="0.3">
      <c r="A63" s="6" t="s">
        <v>198</v>
      </c>
      <c r="B63" s="7" t="s">
        <v>223</v>
      </c>
      <c r="C63" s="1" t="s">
        <v>234</v>
      </c>
      <c r="D63" s="3">
        <v>0</v>
      </c>
      <c r="E63" s="3">
        <v>18651000</v>
      </c>
      <c r="F63" s="3">
        <v>0</v>
      </c>
      <c r="G63" s="3">
        <v>0</v>
      </c>
      <c r="H63" s="28">
        <f t="shared" si="0"/>
        <v>18651000</v>
      </c>
      <c r="I63" s="48">
        <v>0</v>
      </c>
      <c r="J63" s="3">
        <v>18651000</v>
      </c>
      <c r="K63" s="28">
        <f t="shared" si="1"/>
        <v>37302000</v>
      </c>
      <c r="L63" s="8" t="s">
        <v>105</v>
      </c>
      <c r="M63" s="4"/>
      <c r="N63" s="4" t="s">
        <v>280</v>
      </c>
    </row>
    <row r="64" spans="1:14" s="9" customFormat="1" ht="31.2" x14ac:dyDescent="0.3">
      <c r="A64" s="6" t="s">
        <v>208</v>
      </c>
      <c r="B64" s="7" t="s">
        <v>199</v>
      </c>
      <c r="C64" s="1" t="s">
        <v>200</v>
      </c>
      <c r="D64" s="3">
        <v>0</v>
      </c>
      <c r="E64" s="3">
        <v>0</v>
      </c>
      <c r="F64" s="3">
        <v>0</v>
      </c>
      <c r="G64" s="3">
        <v>0</v>
      </c>
      <c r="H64" s="28">
        <f t="shared" si="0"/>
        <v>0</v>
      </c>
      <c r="I64" s="48">
        <v>0</v>
      </c>
      <c r="J64" s="3">
        <v>75500000</v>
      </c>
      <c r="K64" s="28">
        <f t="shared" si="1"/>
        <v>75500000</v>
      </c>
      <c r="L64" s="33" t="s">
        <v>249</v>
      </c>
      <c r="M64" s="4"/>
      <c r="N64" s="4"/>
    </row>
    <row r="65" spans="1:14" s="9" customFormat="1" ht="15.6" x14ac:dyDescent="0.3">
      <c r="A65" s="6" t="s">
        <v>209</v>
      </c>
      <c r="B65" s="34" t="s">
        <v>204</v>
      </c>
      <c r="C65" s="1" t="s">
        <v>205</v>
      </c>
      <c r="D65" s="3">
        <v>0</v>
      </c>
      <c r="E65" s="3">
        <v>19720682</v>
      </c>
      <c r="F65" s="3">
        <v>32007779</v>
      </c>
      <c r="G65" s="3">
        <v>0</v>
      </c>
      <c r="H65" s="28">
        <f t="shared" si="0"/>
        <v>51728461</v>
      </c>
      <c r="I65" s="48">
        <v>0</v>
      </c>
      <c r="J65" s="3">
        <v>653822000</v>
      </c>
      <c r="K65" s="28">
        <f t="shared" si="1"/>
        <v>705550461</v>
      </c>
      <c r="L65" s="5" t="s">
        <v>206</v>
      </c>
      <c r="M65" s="4"/>
      <c r="N65" s="4"/>
    </row>
    <row r="66" spans="1:14" s="9" customFormat="1" ht="48.75" customHeight="1" x14ac:dyDescent="0.3">
      <c r="A66" s="6" t="s">
        <v>213</v>
      </c>
      <c r="B66" s="7" t="s">
        <v>212</v>
      </c>
      <c r="C66" s="1" t="s">
        <v>257</v>
      </c>
      <c r="D66" s="3">
        <v>0</v>
      </c>
      <c r="E66" s="3">
        <v>0</v>
      </c>
      <c r="F66" s="3">
        <v>2634600</v>
      </c>
      <c r="G66" s="3">
        <v>0</v>
      </c>
      <c r="H66" s="28">
        <f t="shared" si="0"/>
        <v>2634600</v>
      </c>
      <c r="I66" s="48">
        <v>0</v>
      </c>
      <c r="J66" s="3">
        <v>7428000</v>
      </c>
      <c r="K66" s="28">
        <f t="shared" si="1"/>
        <v>10062600</v>
      </c>
      <c r="L66" s="8" t="s">
        <v>259</v>
      </c>
      <c r="M66" s="4"/>
      <c r="N66" s="44" t="s">
        <v>301</v>
      </c>
    </row>
    <row r="67" spans="1:14" s="9" customFormat="1" ht="46.8" x14ac:dyDescent="0.3">
      <c r="A67" s="6" t="s">
        <v>214</v>
      </c>
      <c r="B67" s="35" t="s">
        <v>215</v>
      </c>
      <c r="C67" s="1" t="s">
        <v>216</v>
      </c>
      <c r="D67" s="3">
        <v>0</v>
      </c>
      <c r="E67" s="3">
        <v>0</v>
      </c>
      <c r="F67" s="3">
        <v>51772172</v>
      </c>
      <c r="G67" s="3">
        <v>0</v>
      </c>
      <c r="H67" s="28">
        <f t="shared" si="0"/>
        <v>51772172</v>
      </c>
      <c r="I67" s="48">
        <v>51772172</v>
      </c>
      <c r="J67" s="3">
        <v>120801735</v>
      </c>
      <c r="K67" s="28">
        <f t="shared" si="1"/>
        <v>172573907</v>
      </c>
      <c r="L67" s="1"/>
      <c r="M67" s="4" t="s">
        <v>49</v>
      </c>
      <c r="N67" s="44" t="s">
        <v>301</v>
      </c>
    </row>
    <row r="68" spans="1:14" s="9" customFormat="1" ht="15.6" x14ac:dyDescent="0.3">
      <c r="A68" s="6" t="s">
        <v>217</v>
      </c>
      <c r="B68" s="7" t="s">
        <v>228</v>
      </c>
      <c r="C68" s="1" t="s">
        <v>237</v>
      </c>
      <c r="D68" s="3">
        <v>0</v>
      </c>
      <c r="E68" s="3">
        <v>0</v>
      </c>
      <c r="F68" s="3">
        <v>395478000</v>
      </c>
      <c r="G68" s="3">
        <v>0</v>
      </c>
      <c r="H68" s="28">
        <f t="shared" si="0"/>
        <v>395478000</v>
      </c>
      <c r="I68" s="48">
        <f>F68</f>
        <v>395478000</v>
      </c>
      <c r="J68" s="3">
        <v>0</v>
      </c>
      <c r="K68" s="28">
        <f t="shared" si="1"/>
        <v>395478000</v>
      </c>
      <c r="L68" s="5" t="s">
        <v>233</v>
      </c>
      <c r="M68" s="4"/>
      <c r="N68" s="4"/>
    </row>
    <row r="69" spans="1:14" s="9" customFormat="1" ht="31.2" x14ac:dyDescent="0.3">
      <c r="A69" s="6" t="s">
        <v>220</v>
      </c>
      <c r="B69" s="7" t="s">
        <v>230</v>
      </c>
      <c r="C69" s="1" t="s">
        <v>231</v>
      </c>
      <c r="D69" s="3">
        <v>161857</v>
      </c>
      <c r="E69" s="3">
        <v>973631</v>
      </c>
      <c r="F69" s="3">
        <v>1523301</v>
      </c>
      <c r="G69" s="3">
        <v>1037719</v>
      </c>
      <c r="H69" s="28">
        <f t="shared" ref="H69:H74" si="5">SUM(D69:G69)</f>
        <v>3696508</v>
      </c>
      <c r="I69" s="48">
        <v>0</v>
      </c>
      <c r="J69" s="3">
        <v>73930160</v>
      </c>
      <c r="K69" s="28">
        <f t="shared" ref="K69:K74" si="6">H69+J69</f>
        <v>77626668</v>
      </c>
      <c r="L69" s="5" t="s">
        <v>232</v>
      </c>
      <c r="M69" s="4" t="s">
        <v>261</v>
      </c>
      <c r="N69" s="4" t="s">
        <v>290</v>
      </c>
    </row>
    <row r="70" spans="1:14" s="9" customFormat="1" ht="31.2" x14ac:dyDescent="0.3">
      <c r="A70" s="6" t="s">
        <v>222</v>
      </c>
      <c r="B70" s="7" t="s">
        <v>210</v>
      </c>
      <c r="C70" s="1" t="s">
        <v>211</v>
      </c>
      <c r="D70" s="3">
        <v>0</v>
      </c>
      <c r="E70" s="3">
        <v>0</v>
      </c>
      <c r="F70" s="3">
        <v>0</v>
      </c>
      <c r="G70" s="3">
        <v>0</v>
      </c>
      <c r="H70" s="28">
        <f t="shared" si="5"/>
        <v>0</v>
      </c>
      <c r="I70" s="48">
        <v>0</v>
      </c>
      <c r="J70" s="3">
        <v>149542000</v>
      </c>
      <c r="K70" s="28">
        <f t="shared" si="6"/>
        <v>149542000</v>
      </c>
      <c r="L70" s="8" t="s">
        <v>244</v>
      </c>
      <c r="M70" s="4"/>
      <c r="N70" s="4"/>
    </row>
    <row r="71" spans="1:14" s="9" customFormat="1" ht="78" x14ac:dyDescent="0.3">
      <c r="A71" s="6" t="s">
        <v>229</v>
      </c>
      <c r="B71" s="7" t="s">
        <v>218</v>
      </c>
      <c r="C71" s="1" t="s">
        <v>219</v>
      </c>
      <c r="D71" s="3">
        <v>0</v>
      </c>
      <c r="E71" s="3">
        <v>0</v>
      </c>
      <c r="F71" s="3">
        <v>0</v>
      </c>
      <c r="G71" s="3">
        <v>0</v>
      </c>
      <c r="H71" s="28">
        <f t="shared" si="5"/>
        <v>0</v>
      </c>
      <c r="I71" s="48">
        <v>0</v>
      </c>
      <c r="J71" s="3">
        <v>10003035900</v>
      </c>
      <c r="K71" s="28">
        <f t="shared" si="6"/>
        <v>10003035900</v>
      </c>
      <c r="L71" s="5" t="s">
        <v>260</v>
      </c>
      <c r="M71" s="4" t="s">
        <v>308</v>
      </c>
      <c r="N71" s="4"/>
    </row>
    <row r="72" spans="1:14" s="9" customFormat="1" ht="46.8" x14ac:dyDescent="0.3">
      <c r="A72" s="6" t="s">
        <v>235</v>
      </c>
      <c r="B72" s="7" t="s">
        <v>309</v>
      </c>
      <c r="C72" s="1" t="s">
        <v>310</v>
      </c>
      <c r="D72" s="3">
        <v>0</v>
      </c>
      <c r="E72" s="3">
        <v>0</v>
      </c>
      <c r="F72" s="3">
        <v>0</v>
      </c>
      <c r="G72" s="3">
        <v>0</v>
      </c>
      <c r="H72" s="28">
        <f t="shared" si="5"/>
        <v>0</v>
      </c>
      <c r="I72" s="48">
        <v>0</v>
      </c>
      <c r="J72" s="3">
        <v>1279000000</v>
      </c>
      <c r="K72" s="28">
        <f t="shared" si="6"/>
        <v>1279000000</v>
      </c>
      <c r="L72" s="5" t="s">
        <v>311</v>
      </c>
      <c r="M72" s="4" t="s">
        <v>312</v>
      </c>
      <c r="N72" s="4"/>
    </row>
    <row r="73" spans="1:14" s="9" customFormat="1" ht="118.5" customHeight="1" x14ac:dyDescent="0.3">
      <c r="A73" s="6" t="s">
        <v>236</v>
      </c>
      <c r="B73" s="7" t="s">
        <v>225</v>
      </c>
      <c r="C73" s="1" t="s">
        <v>226</v>
      </c>
      <c r="D73" s="3">
        <v>23220878</v>
      </c>
      <c r="E73" s="3">
        <f>161590+93231413</f>
        <v>93393003</v>
      </c>
      <c r="F73" s="3">
        <f>42000000+84863019+15309627</f>
        <v>142172646</v>
      </c>
      <c r="G73" s="3">
        <v>0</v>
      </c>
      <c r="H73" s="28">
        <f t="shared" si="5"/>
        <v>258786527</v>
      </c>
      <c r="I73" s="48">
        <f>F73</f>
        <v>142172646</v>
      </c>
      <c r="J73" s="3">
        <v>633399020</v>
      </c>
      <c r="K73" s="28">
        <f t="shared" si="6"/>
        <v>892185547</v>
      </c>
      <c r="L73" s="1" t="s">
        <v>227</v>
      </c>
      <c r="M73" s="4"/>
      <c r="N73" s="2" t="s">
        <v>289</v>
      </c>
    </row>
    <row r="74" spans="1:14" s="9" customFormat="1" ht="117" customHeight="1" thickBot="1" x14ac:dyDescent="0.35">
      <c r="A74" s="6" t="s">
        <v>313</v>
      </c>
      <c r="B74" s="36" t="s">
        <v>276</v>
      </c>
      <c r="C74" s="37" t="s">
        <v>47</v>
      </c>
      <c r="D74" s="38">
        <v>0</v>
      </c>
      <c r="E74" s="38">
        <v>32908600</v>
      </c>
      <c r="F74" s="38">
        <v>767091400</v>
      </c>
      <c r="G74" s="3">
        <v>1384659686</v>
      </c>
      <c r="H74" s="39">
        <f t="shared" si="5"/>
        <v>2184659686</v>
      </c>
      <c r="I74" s="49">
        <f>F74+G74</f>
        <v>2151751086</v>
      </c>
      <c r="J74" s="40">
        <v>1707431462</v>
      </c>
      <c r="K74" s="28">
        <f t="shared" si="6"/>
        <v>3892091148</v>
      </c>
      <c r="L74" s="41" t="s">
        <v>275</v>
      </c>
      <c r="M74" s="24" t="s">
        <v>262</v>
      </c>
      <c r="N74" s="45" t="s">
        <v>285</v>
      </c>
    </row>
    <row r="75" spans="1:14" ht="16.2" thickBot="1" x14ac:dyDescent="0.35">
      <c r="A75" s="59" t="s">
        <v>221</v>
      </c>
      <c r="B75" s="60"/>
      <c r="C75" s="61"/>
      <c r="D75" s="42">
        <f>SUM(D4:D74)</f>
        <v>49635593</v>
      </c>
      <c r="E75" s="42">
        <f t="shared" ref="E75:H75" si="7">SUM(E4:E74)</f>
        <v>472303050</v>
      </c>
      <c r="F75" s="42">
        <f t="shared" si="7"/>
        <v>3373400258.333333</v>
      </c>
      <c r="G75" s="42">
        <f t="shared" si="7"/>
        <v>1930521345</v>
      </c>
      <c r="H75" s="42">
        <f t="shared" si="7"/>
        <v>5825860246.333333</v>
      </c>
      <c r="I75" s="50">
        <f>SUM(I4:I74)</f>
        <v>5048635630</v>
      </c>
      <c r="J75" s="43">
        <f>SUM(J4:J74)</f>
        <v>50745340435</v>
      </c>
      <c r="K75" s="42">
        <f t="shared" ref="K75" si="8">H75+J75</f>
        <v>56571200681.333336</v>
      </c>
      <c r="L75" s="53"/>
      <c r="M75" s="54"/>
      <c r="N75" s="55"/>
    </row>
    <row r="77" spans="1:14" x14ac:dyDescent="0.3">
      <c r="E77" s="22"/>
    </row>
  </sheetData>
  <autoFilter ref="A3:M3" xr:uid="{00000000-0009-0000-0000-000000000000}"/>
  <mergeCells count="6">
    <mergeCell ref="A1:M1"/>
    <mergeCell ref="L75:N75"/>
    <mergeCell ref="A2:M2"/>
    <mergeCell ref="A75:C75"/>
    <mergeCell ref="N38:N48"/>
    <mergeCell ref="M38:M48"/>
  </mergeCells>
  <pageMargins left="0.31496062992125984" right="0.31496062992125984" top="0.74803149606299213" bottom="0.74803149606299213" header="0.31496062992125984" footer="0.31496062992125984"/>
  <pageSetup paperSize="8" scale="55" fitToHeight="2" orientation="portrait" r:id="rId1"/>
  <rowBreaks count="1" manualBreakCount="1">
    <brk id="5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5DDAF-72BA-452F-BAEE-926489D7CB7C}">
  <dimension ref="A1:M77"/>
  <sheetViews>
    <sheetView tabSelected="1" workbookViewId="0">
      <selection activeCell="H5" sqref="H5"/>
    </sheetView>
  </sheetViews>
  <sheetFormatPr defaultColWidth="9.109375" defaultRowHeight="14.4" x14ac:dyDescent="0.3"/>
  <cols>
    <col min="1" max="1" width="8" style="21" customWidth="1"/>
    <col min="2" max="2" width="29.6640625" style="10" customWidth="1"/>
    <col min="3" max="3" width="52.5546875" style="21" customWidth="1"/>
    <col min="4" max="4" width="17.44140625" style="21" hidden="1" customWidth="1"/>
    <col min="5" max="7" width="18" style="21" hidden="1" customWidth="1"/>
    <col min="8" max="8" width="21.6640625" style="23" customWidth="1"/>
    <col min="9" max="9" width="25.88671875" style="23" customWidth="1"/>
    <col min="10" max="10" width="20.6640625" style="10" customWidth="1"/>
    <col min="11" max="11" width="21.5546875" style="10" bestFit="1" customWidth="1"/>
    <col min="12" max="12" width="31.6640625" style="10" customWidth="1"/>
    <col min="13" max="13" width="43.6640625" style="10" customWidth="1"/>
    <col min="14" max="16384" width="9.109375" style="10"/>
  </cols>
  <sheetData>
    <row r="1" spans="1:13" ht="25.95" customHeight="1" thickBot="1" x14ac:dyDescent="0.35">
      <c r="A1" s="52" t="s">
        <v>279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8" thickBot="1" x14ac:dyDescent="0.35">
      <c r="A2" s="56" t="s">
        <v>278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47.4" thickBot="1" x14ac:dyDescent="0.35">
      <c r="A3" s="13" t="s">
        <v>84</v>
      </c>
      <c r="B3" s="14" t="s">
        <v>250</v>
      </c>
      <c r="C3" s="15" t="s">
        <v>253</v>
      </c>
      <c r="D3" s="15" t="s">
        <v>303</v>
      </c>
      <c r="E3" s="15" t="s">
        <v>304</v>
      </c>
      <c r="F3" s="15" t="s">
        <v>305</v>
      </c>
      <c r="G3" s="15" t="s">
        <v>306</v>
      </c>
      <c r="H3" s="16" t="s">
        <v>300</v>
      </c>
      <c r="I3" s="46" t="s">
        <v>277</v>
      </c>
      <c r="J3" s="16" t="s">
        <v>272</v>
      </c>
      <c r="K3" s="16" t="s">
        <v>251</v>
      </c>
      <c r="L3" s="16" t="s">
        <v>246</v>
      </c>
      <c r="M3" s="17" t="s">
        <v>32</v>
      </c>
    </row>
    <row r="4" spans="1:13" s="9" customFormat="1" ht="31.2" x14ac:dyDescent="0.3">
      <c r="A4" s="25" t="s">
        <v>109</v>
      </c>
      <c r="B4" s="26" t="s">
        <v>77</v>
      </c>
      <c r="C4" s="27" t="s">
        <v>24</v>
      </c>
      <c r="D4" s="3">
        <v>0</v>
      </c>
      <c r="E4" s="28">
        <v>0</v>
      </c>
      <c r="F4" s="28">
        <v>0</v>
      </c>
      <c r="G4" s="28">
        <v>0</v>
      </c>
      <c r="H4" s="28">
        <v>0</v>
      </c>
      <c r="I4" s="47">
        <v>0</v>
      </c>
      <c r="J4" s="28">
        <v>1200000000</v>
      </c>
      <c r="K4" s="28">
        <v>1200000000</v>
      </c>
      <c r="L4" s="29" t="s">
        <v>258</v>
      </c>
      <c r="M4" s="30" t="s">
        <v>280</v>
      </c>
    </row>
    <row r="5" spans="1:13" s="9" customFormat="1" ht="46.8" x14ac:dyDescent="0.3">
      <c r="A5" s="6" t="s">
        <v>110</v>
      </c>
      <c r="B5" s="7" t="s">
        <v>78</v>
      </c>
      <c r="C5" s="1" t="s">
        <v>28</v>
      </c>
      <c r="D5" s="3">
        <v>0</v>
      </c>
      <c r="E5" s="3">
        <v>0</v>
      </c>
      <c r="F5" s="3">
        <v>0</v>
      </c>
      <c r="G5" s="3">
        <v>0</v>
      </c>
      <c r="H5" s="28">
        <v>0</v>
      </c>
      <c r="I5" s="48">
        <v>0</v>
      </c>
      <c r="J5" s="3">
        <v>1450000000</v>
      </c>
      <c r="K5" s="28">
        <v>1450000000</v>
      </c>
      <c r="L5" s="5" t="s">
        <v>203</v>
      </c>
      <c r="M5" s="20" t="s">
        <v>252</v>
      </c>
    </row>
    <row r="6" spans="1:13" s="9" customFormat="1" ht="31.2" x14ac:dyDescent="0.3">
      <c r="A6" s="6" t="s">
        <v>111</v>
      </c>
      <c r="B6" s="7" t="s">
        <v>80</v>
      </c>
      <c r="C6" s="1" t="s">
        <v>1</v>
      </c>
      <c r="D6" s="3">
        <v>0</v>
      </c>
      <c r="E6" s="3">
        <v>0</v>
      </c>
      <c r="F6" s="3">
        <v>0</v>
      </c>
      <c r="G6" s="3">
        <v>0</v>
      </c>
      <c r="H6" s="28">
        <v>0</v>
      </c>
      <c r="I6" s="48">
        <v>0</v>
      </c>
      <c r="J6" s="3">
        <v>367538000</v>
      </c>
      <c r="K6" s="28">
        <v>367538000</v>
      </c>
      <c r="L6" s="8" t="s">
        <v>270</v>
      </c>
      <c r="M6" s="4" t="s">
        <v>280</v>
      </c>
    </row>
    <row r="7" spans="1:13" s="9" customFormat="1" ht="46.8" x14ac:dyDescent="0.3">
      <c r="A7" s="6" t="s">
        <v>112</v>
      </c>
      <c r="B7" s="7" t="s">
        <v>79</v>
      </c>
      <c r="C7" s="1" t="s">
        <v>0</v>
      </c>
      <c r="D7" s="3">
        <v>0</v>
      </c>
      <c r="E7" s="3">
        <v>0</v>
      </c>
      <c r="F7" s="3">
        <v>0</v>
      </c>
      <c r="G7" s="3">
        <v>0</v>
      </c>
      <c r="H7" s="28">
        <v>0</v>
      </c>
      <c r="I7" s="48">
        <v>0</v>
      </c>
      <c r="J7" s="3">
        <v>282461970</v>
      </c>
      <c r="K7" s="28">
        <v>282461970</v>
      </c>
      <c r="L7" s="19" t="s">
        <v>207</v>
      </c>
      <c r="M7" s="4" t="s">
        <v>241</v>
      </c>
    </row>
    <row r="8" spans="1:13" s="9" customFormat="1" ht="46.8" x14ac:dyDescent="0.3">
      <c r="A8" s="6" t="s">
        <v>113</v>
      </c>
      <c r="B8" s="7" t="s">
        <v>81</v>
      </c>
      <c r="C8" s="1" t="s">
        <v>44</v>
      </c>
      <c r="D8" s="3">
        <v>0</v>
      </c>
      <c r="E8" s="3">
        <v>0</v>
      </c>
      <c r="F8" s="3">
        <v>30988000</v>
      </c>
      <c r="G8" s="3">
        <v>0</v>
      </c>
      <c r="H8" s="28">
        <v>30988000</v>
      </c>
      <c r="I8" s="48">
        <v>30988000</v>
      </c>
      <c r="J8" s="11">
        <v>292568538</v>
      </c>
      <c r="K8" s="28">
        <v>323556538</v>
      </c>
      <c r="L8" s="19" t="s">
        <v>207</v>
      </c>
      <c r="M8" s="4" t="s">
        <v>241</v>
      </c>
    </row>
    <row r="9" spans="1:13" s="9" customFormat="1" ht="31.2" x14ac:dyDescent="0.3">
      <c r="A9" s="6" t="s">
        <v>114</v>
      </c>
      <c r="B9" s="7" t="s">
        <v>82</v>
      </c>
      <c r="C9" s="1" t="s">
        <v>29</v>
      </c>
      <c r="D9" s="3">
        <v>0</v>
      </c>
      <c r="E9" s="3">
        <v>0</v>
      </c>
      <c r="F9" s="3">
        <v>0</v>
      </c>
      <c r="G9" s="3">
        <v>0</v>
      </c>
      <c r="H9" s="28">
        <v>0</v>
      </c>
      <c r="I9" s="48">
        <v>0</v>
      </c>
      <c r="J9" s="11">
        <v>885435372</v>
      </c>
      <c r="K9" s="28">
        <v>885435372</v>
      </c>
      <c r="L9" s="5" t="s">
        <v>193</v>
      </c>
      <c r="M9" s="4" t="s">
        <v>280</v>
      </c>
    </row>
    <row r="10" spans="1:13" s="9" customFormat="1" ht="31.2" x14ac:dyDescent="0.3">
      <c r="A10" s="6" t="s">
        <v>115</v>
      </c>
      <c r="B10" s="7" t="s">
        <v>83</v>
      </c>
      <c r="C10" s="1" t="s">
        <v>34</v>
      </c>
      <c r="D10" s="3">
        <v>0</v>
      </c>
      <c r="E10" s="3">
        <v>0</v>
      </c>
      <c r="F10" s="3">
        <v>0</v>
      </c>
      <c r="G10" s="3">
        <v>0</v>
      </c>
      <c r="H10" s="28">
        <v>0</v>
      </c>
      <c r="I10" s="48">
        <v>0</v>
      </c>
      <c r="J10" s="11">
        <v>705564628</v>
      </c>
      <c r="K10" s="28">
        <v>705564628</v>
      </c>
      <c r="L10" s="5" t="s">
        <v>239</v>
      </c>
      <c r="M10" s="4" t="s">
        <v>280</v>
      </c>
    </row>
    <row r="11" spans="1:13" s="9" customFormat="1" ht="31.2" x14ac:dyDescent="0.3">
      <c r="A11" s="6" t="s">
        <v>116</v>
      </c>
      <c r="B11" s="7" t="s">
        <v>53</v>
      </c>
      <c r="C11" s="1" t="s">
        <v>85</v>
      </c>
      <c r="D11" s="3">
        <v>0</v>
      </c>
      <c r="E11" s="3">
        <v>13784895</v>
      </c>
      <c r="F11" s="3">
        <v>0</v>
      </c>
      <c r="G11" s="3">
        <v>0</v>
      </c>
      <c r="H11" s="28">
        <v>13784895</v>
      </c>
      <c r="I11" s="48">
        <v>0</v>
      </c>
      <c r="J11" s="11">
        <v>229997000</v>
      </c>
      <c r="K11" s="28">
        <v>243781895</v>
      </c>
      <c r="L11" s="8" t="s">
        <v>270</v>
      </c>
      <c r="M11" s="12"/>
    </row>
    <row r="12" spans="1:13" s="9" customFormat="1" ht="46.8" x14ac:dyDescent="0.3">
      <c r="A12" s="6" t="s">
        <v>117</v>
      </c>
      <c r="B12" s="7" t="s">
        <v>54</v>
      </c>
      <c r="C12" s="1" t="s">
        <v>20</v>
      </c>
      <c r="D12" s="3">
        <v>12079060</v>
      </c>
      <c r="E12" s="3">
        <v>0</v>
      </c>
      <c r="F12" s="3">
        <v>0</v>
      </c>
      <c r="G12" s="3">
        <v>0</v>
      </c>
      <c r="H12" s="28">
        <v>12079060</v>
      </c>
      <c r="I12" s="48">
        <v>0</v>
      </c>
      <c r="J12" s="3">
        <v>114350800</v>
      </c>
      <c r="K12" s="28">
        <v>126429860</v>
      </c>
      <c r="L12" s="1" t="s">
        <v>185</v>
      </c>
      <c r="M12" s="4" t="s">
        <v>280</v>
      </c>
    </row>
    <row r="13" spans="1:13" s="9" customFormat="1" ht="46.8" x14ac:dyDescent="0.3">
      <c r="A13" s="6" t="s">
        <v>118</v>
      </c>
      <c r="B13" s="7" t="s">
        <v>55</v>
      </c>
      <c r="C13" s="1" t="s">
        <v>19</v>
      </c>
      <c r="D13" s="3">
        <v>4617923</v>
      </c>
      <c r="E13" s="3">
        <v>20012</v>
      </c>
      <c r="F13" s="3">
        <v>0</v>
      </c>
      <c r="G13" s="3">
        <v>0</v>
      </c>
      <c r="H13" s="28">
        <v>4637935</v>
      </c>
      <c r="I13" s="48">
        <v>0</v>
      </c>
      <c r="J13" s="3">
        <v>127551180</v>
      </c>
      <c r="K13" s="28">
        <v>132189115</v>
      </c>
      <c r="L13" s="1" t="s">
        <v>186</v>
      </c>
      <c r="M13" s="4"/>
    </row>
    <row r="14" spans="1:13" s="9" customFormat="1" ht="46.8" x14ac:dyDescent="0.3">
      <c r="A14" s="6" t="s">
        <v>119</v>
      </c>
      <c r="B14" s="7" t="s">
        <v>57</v>
      </c>
      <c r="C14" s="1" t="s">
        <v>18</v>
      </c>
      <c r="D14" s="3">
        <v>0</v>
      </c>
      <c r="E14" s="3">
        <v>0</v>
      </c>
      <c r="F14" s="3">
        <v>0</v>
      </c>
      <c r="G14" s="3">
        <v>0</v>
      </c>
      <c r="H14" s="28">
        <v>0</v>
      </c>
      <c r="I14" s="48">
        <v>0</v>
      </c>
      <c r="J14" s="3">
        <v>230073200</v>
      </c>
      <c r="K14" s="28">
        <v>230073200</v>
      </c>
      <c r="L14" s="1" t="s">
        <v>186</v>
      </c>
      <c r="M14" s="4"/>
    </row>
    <row r="15" spans="1:13" s="9" customFormat="1" ht="46.8" x14ac:dyDescent="0.3">
      <c r="A15" s="6" t="s">
        <v>120</v>
      </c>
      <c r="B15" s="7" t="s">
        <v>56</v>
      </c>
      <c r="C15" s="1" t="s">
        <v>17</v>
      </c>
      <c r="D15" s="3">
        <v>0</v>
      </c>
      <c r="E15" s="3">
        <v>23266314</v>
      </c>
      <c r="F15" s="3">
        <v>0</v>
      </c>
      <c r="G15" s="3">
        <v>0</v>
      </c>
      <c r="H15" s="28">
        <v>23266314</v>
      </c>
      <c r="I15" s="48">
        <v>0</v>
      </c>
      <c r="J15" s="3">
        <v>191033400</v>
      </c>
      <c r="K15" s="28">
        <v>214299714</v>
      </c>
      <c r="L15" s="1" t="s">
        <v>187</v>
      </c>
      <c r="M15" s="4"/>
    </row>
    <row r="16" spans="1:13" s="9" customFormat="1" ht="31.2" x14ac:dyDescent="0.3">
      <c r="A16" s="6" t="s">
        <v>121</v>
      </c>
      <c r="B16" s="7" t="s">
        <v>59</v>
      </c>
      <c r="C16" s="1" t="s">
        <v>15</v>
      </c>
      <c r="D16" s="3">
        <v>0</v>
      </c>
      <c r="E16" s="3">
        <v>0</v>
      </c>
      <c r="F16" s="3">
        <v>79144832</v>
      </c>
      <c r="G16" s="3">
        <v>0</v>
      </c>
      <c r="H16" s="28">
        <v>79144832</v>
      </c>
      <c r="I16" s="48">
        <v>79144832</v>
      </c>
      <c r="J16" s="3">
        <v>234543600</v>
      </c>
      <c r="K16" s="28">
        <v>313688432</v>
      </c>
      <c r="L16" s="5" t="s">
        <v>265</v>
      </c>
      <c r="M16" s="4"/>
    </row>
    <row r="17" spans="1:13" s="9" customFormat="1" ht="62.4" x14ac:dyDescent="0.3">
      <c r="A17" s="6" t="s">
        <v>122</v>
      </c>
      <c r="B17" s="7" t="s">
        <v>58</v>
      </c>
      <c r="C17" s="1" t="s">
        <v>16</v>
      </c>
      <c r="D17" s="3">
        <v>0</v>
      </c>
      <c r="E17" s="3">
        <v>67445835</v>
      </c>
      <c r="F17" s="3">
        <v>9829395</v>
      </c>
      <c r="G17" s="3">
        <v>0</v>
      </c>
      <c r="H17" s="28">
        <v>77275230</v>
      </c>
      <c r="I17" s="48">
        <v>0</v>
      </c>
      <c r="J17" s="3">
        <v>357060500</v>
      </c>
      <c r="K17" s="28">
        <v>434335730</v>
      </c>
      <c r="L17" s="5" t="s">
        <v>240</v>
      </c>
      <c r="M17" s="4"/>
    </row>
    <row r="18" spans="1:13" s="9" customFormat="1" ht="31.2" x14ac:dyDescent="0.3">
      <c r="A18" s="6" t="s">
        <v>123</v>
      </c>
      <c r="B18" s="7" t="s">
        <v>163</v>
      </c>
      <c r="C18" s="1" t="s">
        <v>106</v>
      </c>
      <c r="D18" s="3">
        <v>0</v>
      </c>
      <c r="E18" s="3">
        <v>0</v>
      </c>
      <c r="F18" s="3">
        <v>57568090</v>
      </c>
      <c r="G18" s="3">
        <v>0</v>
      </c>
      <c r="H18" s="28">
        <v>57568090</v>
      </c>
      <c r="I18" s="48">
        <v>57568090</v>
      </c>
      <c r="J18" s="3">
        <v>309314850</v>
      </c>
      <c r="K18" s="28">
        <v>366882940</v>
      </c>
      <c r="L18" s="5" t="s">
        <v>265</v>
      </c>
      <c r="M18" s="4"/>
    </row>
    <row r="19" spans="1:13" s="9" customFormat="1" ht="46.8" x14ac:dyDescent="0.3">
      <c r="A19" s="6" t="s">
        <v>124</v>
      </c>
      <c r="B19" s="7" t="s">
        <v>52</v>
      </c>
      <c r="C19" s="1" t="s">
        <v>22</v>
      </c>
      <c r="D19" s="3">
        <v>0</v>
      </c>
      <c r="E19" s="3">
        <v>0</v>
      </c>
      <c r="F19" s="3">
        <v>0</v>
      </c>
      <c r="G19" s="3">
        <v>0</v>
      </c>
      <c r="H19" s="28">
        <v>0</v>
      </c>
      <c r="I19" s="48">
        <v>0</v>
      </c>
      <c r="J19" s="3">
        <v>1611000000</v>
      </c>
      <c r="K19" s="28">
        <v>1611000000</v>
      </c>
      <c r="L19" s="5" t="s">
        <v>266</v>
      </c>
      <c r="M19" s="20" t="s">
        <v>252</v>
      </c>
    </row>
    <row r="20" spans="1:13" s="9" customFormat="1" ht="46.8" x14ac:dyDescent="0.3">
      <c r="A20" s="6" t="s">
        <v>125</v>
      </c>
      <c r="B20" s="7" t="s">
        <v>51</v>
      </c>
      <c r="C20" s="1" t="s">
        <v>48</v>
      </c>
      <c r="D20" s="3">
        <v>0</v>
      </c>
      <c r="E20" s="3">
        <v>0</v>
      </c>
      <c r="F20" s="3">
        <v>0</v>
      </c>
      <c r="G20" s="3">
        <v>0</v>
      </c>
      <c r="H20" s="28">
        <v>0</v>
      </c>
      <c r="I20" s="48">
        <v>0</v>
      </c>
      <c r="J20" s="3">
        <v>1300000000</v>
      </c>
      <c r="K20" s="28">
        <v>1300000000</v>
      </c>
      <c r="L20" s="5" t="s">
        <v>267</v>
      </c>
      <c r="M20" s="20" t="s">
        <v>252</v>
      </c>
    </row>
    <row r="21" spans="1:13" s="9" customFormat="1" ht="46.8" x14ac:dyDescent="0.3">
      <c r="A21" s="6" t="s">
        <v>126</v>
      </c>
      <c r="B21" s="7" t="s">
        <v>60</v>
      </c>
      <c r="C21" s="1" t="s">
        <v>31</v>
      </c>
      <c r="D21" s="3">
        <v>0</v>
      </c>
      <c r="E21" s="3">
        <v>0</v>
      </c>
      <c r="F21" s="3">
        <v>0</v>
      </c>
      <c r="G21" s="3">
        <v>0</v>
      </c>
      <c r="H21" s="28">
        <v>0</v>
      </c>
      <c r="I21" s="48">
        <v>0</v>
      </c>
      <c r="J21" s="3">
        <v>590000000</v>
      </c>
      <c r="K21" s="28">
        <v>590000000</v>
      </c>
      <c r="L21" s="5" t="s">
        <v>268</v>
      </c>
      <c r="M21" s="20" t="s">
        <v>252</v>
      </c>
    </row>
    <row r="22" spans="1:13" s="9" customFormat="1" ht="31.2" x14ac:dyDescent="0.3">
      <c r="A22" s="6" t="s">
        <v>127</v>
      </c>
      <c r="B22" s="7" t="s">
        <v>61</v>
      </c>
      <c r="C22" s="1" t="s">
        <v>30</v>
      </c>
      <c r="D22" s="3">
        <v>0</v>
      </c>
      <c r="E22" s="3">
        <v>0</v>
      </c>
      <c r="F22" s="3">
        <v>12514537</v>
      </c>
      <c r="G22" s="3">
        <v>0</v>
      </c>
      <c r="H22" s="28">
        <v>12514537</v>
      </c>
      <c r="I22" s="48">
        <v>0</v>
      </c>
      <c r="J22" s="3">
        <v>799999470</v>
      </c>
      <c r="K22" s="28">
        <v>812514007</v>
      </c>
      <c r="L22" s="19" t="s">
        <v>269</v>
      </c>
      <c r="M22" s="20"/>
    </row>
    <row r="23" spans="1:13" s="9" customFormat="1" ht="31.2" x14ac:dyDescent="0.3">
      <c r="A23" s="6" t="s">
        <v>128</v>
      </c>
      <c r="B23" s="7" t="s">
        <v>62</v>
      </c>
      <c r="C23" s="1" t="s">
        <v>21</v>
      </c>
      <c r="D23" s="3">
        <v>0</v>
      </c>
      <c r="E23" s="3">
        <v>0</v>
      </c>
      <c r="F23" s="3">
        <v>0</v>
      </c>
      <c r="G23" s="3">
        <v>0</v>
      </c>
      <c r="H23" s="28">
        <v>0</v>
      </c>
      <c r="I23" s="48">
        <v>0</v>
      </c>
      <c r="J23" s="3">
        <v>51498075</v>
      </c>
      <c r="K23" s="28">
        <v>51498075</v>
      </c>
      <c r="L23" s="8" t="s">
        <v>270</v>
      </c>
      <c r="M23" s="4"/>
    </row>
    <row r="24" spans="1:13" s="9" customFormat="1" ht="31.2" x14ac:dyDescent="0.3">
      <c r="A24" s="6" t="s">
        <v>129</v>
      </c>
      <c r="B24" s="7" t="s">
        <v>63</v>
      </c>
      <c r="C24" s="1" t="s">
        <v>8</v>
      </c>
      <c r="D24" s="3">
        <v>0</v>
      </c>
      <c r="E24" s="3">
        <v>0</v>
      </c>
      <c r="F24" s="3">
        <v>0</v>
      </c>
      <c r="G24" s="3">
        <v>0</v>
      </c>
      <c r="H24" s="28">
        <v>0</v>
      </c>
      <c r="I24" s="48">
        <v>0</v>
      </c>
      <c r="J24" s="3">
        <v>1205373788</v>
      </c>
      <c r="K24" s="28">
        <v>1205373788</v>
      </c>
      <c r="L24" s="5" t="s">
        <v>190</v>
      </c>
      <c r="M24" s="4"/>
    </row>
    <row r="25" spans="1:13" s="9" customFormat="1" ht="31.2" x14ac:dyDescent="0.3">
      <c r="A25" s="6" t="s">
        <v>130</v>
      </c>
      <c r="B25" s="7" t="s">
        <v>64</v>
      </c>
      <c r="C25" s="1" t="s">
        <v>50</v>
      </c>
      <c r="D25" s="3">
        <v>7493279</v>
      </c>
      <c r="E25" s="3">
        <v>20642210</v>
      </c>
      <c r="F25" s="3">
        <v>0</v>
      </c>
      <c r="G25" s="3">
        <v>0</v>
      </c>
      <c r="H25" s="28">
        <v>28135489</v>
      </c>
      <c r="I25" s="48">
        <v>0</v>
      </c>
      <c r="J25" s="3">
        <v>97337779</v>
      </c>
      <c r="K25" s="28">
        <v>125473268</v>
      </c>
      <c r="L25" s="5" t="s">
        <v>191</v>
      </c>
      <c r="M25" s="4"/>
    </row>
    <row r="26" spans="1:13" s="9" customFormat="1" ht="109.2" x14ac:dyDescent="0.3">
      <c r="A26" s="6" t="s">
        <v>131</v>
      </c>
      <c r="B26" s="7" t="s">
        <v>65</v>
      </c>
      <c r="C26" s="1" t="s">
        <v>33</v>
      </c>
      <c r="D26" s="3">
        <v>0</v>
      </c>
      <c r="E26" s="3">
        <v>0</v>
      </c>
      <c r="F26" s="3">
        <v>0</v>
      </c>
      <c r="G26" s="3">
        <v>0</v>
      </c>
      <c r="H26" s="28">
        <v>0</v>
      </c>
      <c r="I26" s="48">
        <v>0</v>
      </c>
      <c r="J26" s="3">
        <v>186686185</v>
      </c>
      <c r="K26" s="28">
        <v>186686185</v>
      </c>
      <c r="L26" s="19" t="s">
        <v>271</v>
      </c>
      <c r="M26" s="4" t="s">
        <v>256</v>
      </c>
    </row>
    <row r="27" spans="1:13" s="9" customFormat="1" ht="31.2" x14ac:dyDescent="0.3">
      <c r="A27" s="6" t="s">
        <v>132</v>
      </c>
      <c r="B27" s="7" t="s">
        <v>66</v>
      </c>
      <c r="C27" s="1" t="s">
        <v>7</v>
      </c>
      <c r="D27" s="3">
        <v>0</v>
      </c>
      <c r="E27" s="3">
        <v>3499999</v>
      </c>
      <c r="F27" s="3">
        <v>71975001</v>
      </c>
      <c r="G27" s="3">
        <v>0</v>
      </c>
      <c r="H27" s="28">
        <v>75475000</v>
      </c>
      <c r="I27" s="48">
        <v>0</v>
      </c>
      <c r="J27" s="3">
        <v>506294999</v>
      </c>
      <c r="K27" s="28">
        <v>581769999</v>
      </c>
      <c r="L27" s="5" t="s">
        <v>192</v>
      </c>
      <c r="M27" s="4"/>
    </row>
    <row r="28" spans="1:13" s="9" customFormat="1" ht="31.2" x14ac:dyDescent="0.3">
      <c r="A28" s="6" t="s">
        <v>133</v>
      </c>
      <c r="B28" s="7" t="s">
        <v>67</v>
      </c>
      <c r="C28" s="1" t="s">
        <v>10</v>
      </c>
      <c r="D28" s="3">
        <v>79744</v>
      </c>
      <c r="E28" s="3">
        <v>23100330</v>
      </c>
      <c r="F28" s="3">
        <v>71760390</v>
      </c>
      <c r="G28" s="3">
        <v>0</v>
      </c>
      <c r="H28" s="28">
        <v>94940464</v>
      </c>
      <c r="I28" s="48">
        <v>0</v>
      </c>
      <c r="J28" s="3">
        <v>220706950</v>
      </c>
      <c r="K28" s="28">
        <v>315647414</v>
      </c>
      <c r="L28" s="19" t="s">
        <v>179</v>
      </c>
      <c r="M28" s="4"/>
    </row>
    <row r="29" spans="1:13" s="9" customFormat="1" ht="54" customHeight="1" x14ac:dyDescent="0.3">
      <c r="A29" s="6" t="s">
        <v>134</v>
      </c>
      <c r="B29" s="7" t="s">
        <v>68</v>
      </c>
      <c r="C29" s="1" t="s">
        <v>11</v>
      </c>
      <c r="D29" s="3">
        <v>0</v>
      </c>
      <c r="E29" s="3">
        <v>0</v>
      </c>
      <c r="F29" s="3">
        <v>74076179</v>
      </c>
      <c r="G29" s="3">
        <v>0</v>
      </c>
      <c r="H29" s="28">
        <v>74076179</v>
      </c>
      <c r="I29" s="48">
        <v>74076179</v>
      </c>
      <c r="J29" s="3">
        <v>291109400</v>
      </c>
      <c r="K29" s="28">
        <v>365185579</v>
      </c>
      <c r="L29" s="5" t="s">
        <v>180</v>
      </c>
      <c r="M29" s="4" t="s">
        <v>241</v>
      </c>
    </row>
    <row r="30" spans="1:13" s="9" customFormat="1" ht="78.75" customHeight="1" x14ac:dyDescent="0.3">
      <c r="A30" s="6" t="s">
        <v>135</v>
      </c>
      <c r="B30" s="7" t="s">
        <v>74</v>
      </c>
      <c r="C30" s="1" t="s">
        <v>3</v>
      </c>
      <c r="D30" s="3">
        <v>0</v>
      </c>
      <c r="E30" s="3">
        <v>0</v>
      </c>
      <c r="F30" s="3">
        <v>224510591</v>
      </c>
      <c r="G30" s="3">
        <v>0</v>
      </c>
      <c r="H30" s="28">
        <v>224510591</v>
      </c>
      <c r="I30" s="48">
        <v>224510591</v>
      </c>
      <c r="J30" s="3">
        <v>464515200</v>
      </c>
      <c r="K30" s="28">
        <v>689025791</v>
      </c>
      <c r="L30" s="5" t="s">
        <v>180</v>
      </c>
      <c r="M30" s="4" t="s">
        <v>241</v>
      </c>
    </row>
    <row r="31" spans="1:13" s="9" customFormat="1" ht="46.8" x14ac:dyDescent="0.3">
      <c r="A31" s="6" t="s">
        <v>136</v>
      </c>
      <c r="B31" s="7" t="s">
        <v>72</v>
      </c>
      <c r="C31" s="1" t="s">
        <v>2</v>
      </c>
      <c r="D31" s="3">
        <v>0</v>
      </c>
      <c r="E31" s="3">
        <v>0</v>
      </c>
      <c r="F31" s="3">
        <v>94598646</v>
      </c>
      <c r="G31" s="3">
        <v>0</v>
      </c>
      <c r="H31" s="28">
        <v>94598646</v>
      </c>
      <c r="I31" s="48">
        <v>94598646</v>
      </c>
      <c r="J31" s="3">
        <v>302653700</v>
      </c>
      <c r="K31" s="28">
        <v>397252346</v>
      </c>
      <c r="L31" s="5" t="s">
        <v>180</v>
      </c>
      <c r="M31" s="4" t="s">
        <v>241</v>
      </c>
    </row>
    <row r="32" spans="1:13" s="9" customFormat="1" ht="46.8" x14ac:dyDescent="0.3">
      <c r="A32" s="6" t="s">
        <v>137</v>
      </c>
      <c r="B32" s="7" t="s">
        <v>75</v>
      </c>
      <c r="C32" s="1" t="s">
        <v>4</v>
      </c>
      <c r="D32" s="3">
        <v>0</v>
      </c>
      <c r="E32" s="3">
        <v>0</v>
      </c>
      <c r="F32" s="3">
        <v>206568934</v>
      </c>
      <c r="G32" s="3">
        <v>0</v>
      </c>
      <c r="H32" s="28">
        <v>206568934</v>
      </c>
      <c r="I32" s="48">
        <v>206568934</v>
      </c>
      <c r="J32" s="3">
        <v>292011100</v>
      </c>
      <c r="K32" s="28">
        <v>498580034</v>
      </c>
      <c r="L32" s="5" t="s">
        <v>180</v>
      </c>
      <c r="M32" s="4" t="s">
        <v>241</v>
      </c>
    </row>
    <row r="33" spans="1:13" s="9" customFormat="1" ht="31.2" x14ac:dyDescent="0.3">
      <c r="A33" s="6" t="s">
        <v>138</v>
      </c>
      <c r="B33" s="7" t="s">
        <v>76</v>
      </c>
      <c r="C33" s="1" t="s">
        <v>5</v>
      </c>
      <c r="D33" s="3">
        <v>816384</v>
      </c>
      <c r="E33" s="3">
        <v>10057115</v>
      </c>
      <c r="F33" s="3">
        <v>0</v>
      </c>
      <c r="G33" s="3">
        <v>0</v>
      </c>
      <c r="H33" s="28">
        <v>10873499</v>
      </c>
      <c r="I33" s="48">
        <v>0</v>
      </c>
      <c r="J33" s="3">
        <v>301929800</v>
      </c>
      <c r="K33" s="28">
        <v>312803299</v>
      </c>
      <c r="L33" s="8" t="s">
        <v>105</v>
      </c>
      <c r="M33" s="4"/>
    </row>
    <row r="34" spans="1:13" s="9" customFormat="1" ht="46.8" x14ac:dyDescent="0.3">
      <c r="A34" s="6" t="s">
        <v>139</v>
      </c>
      <c r="B34" s="7" t="s">
        <v>73</v>
      </c>
      <c r="C34" s="1" t="s">
        <v>12</v>
      </c>
      <c r="D34" s="3">
        <v>0</v>
      </c>
      <c r="E34" s="3">
        <v>0</v>
      </c>
      <c r="F34" s="3">
        <v>84330919</v>
      </c>
      <c r="G34" s="3">
        <v>0</v>
      </c>
      <c r="H34" s="28">
        <v>84330919</v>
      </c>
      <c r="I34" s="48">
        <v>84330919</v>
      </c>
      <c r="J34" s="3">
        <v>300266100</v>
      </c>
      <c r="K34" s="28">
        <v>384597019</v>
      </c>
      <c r="L34" s="5" t="s">
        <v>180</v>
      </c>
      <c r="M34" s="4" t="s">
        <v>241</v>
      </c>
    </row>
    <row r="35" spans="1:13" s="9" customFormat="1" ht="105" customHeight="1" x14ac:dyDescent="0.3">
      <c r="A35" s="6" t="s">
        <v>140</v>
      </c>
      <c r="B35" s="7" t="s">
        <v>69</v>
      </c>
      <c r="C35" s="1" t="s">
        <v>13</v>
      </c>
      <c r="D35" s="3">
        <v>343000</v>
      </c>
      <c r="E35" s="3">
        <v>223759</v>
      </c>
      <c r="F35" s="3">
        <v>23298307</v>
      </c>
      <c r="G35" s="3">
        <v>0</v>
      </c>
      <c r="H35" s="28">
        <v>23865066</v>
      </c>
      <c r="I35" s="48">
        <v>23298307</v>
      </c>
      <c r="J35" s="3">
        <v>84569300</v>
      </c>
      <c r="K35" s="28">
        <v>108434366</v>
      </c>
      <c r="L35" s="5" t="s">
        <v>180</v>
      </c>
      <c r="M35" s="4"/>
    </row>
    <row r="36" spans="1:13" s="9" customFormat="1" ht="31.2" x14ac:dyDescent="0.3">
      <c r="A36" s="6" t="s">
        <v>141</v>
      </c>
      <c r="B36" s="7" t="s">
        <v>70</v>
      </c>
      <c r="C36" s="1" t="s">
        <v>6</v>
      </c>
      <c r="D36" s="3">
        <v>192000</v>
      </c>
      <c r="E36" s="3">
        <v>3685616</v>
      </c>
      <c r="F36" s="3">
        <v>0</v>
      </c>
      <c r="G36" s="3">
        <v>0</v>
      </c>
      <c r="H36" s="28">
        <v>3877616</v>
      </c>
      <c r="I36" s="48">
        <v>0</v>
      </c>
      <c r="J36" s="3">
        <v>239522000</v>
      </c>
      <c r="K36" s="28">
        <v>243399616</v>
      </c>
      <c r="L36" s="8" t="s">
        <v>105</v>
      </c>
      <c r="M36" s="4"/>
    </row>
    <row r="37" spans="1:13" s="9" customFormat="1" ht="31.2" x14ac:dyDescent="0.3">
      <c r="A37" s="6" t="s">
        <v>142</v>
      </c>
      <c r="B37" s="7" t="s">
        <v>71</v>
      </c>
      <c r="C37" s="1" t="s">
        <v>14</v>
      </c>
      <c r="D37" s="3">
        <v>575000</v>
      </c>
      <c r="E37" s="3">
        <v>7912719</v>
      </c>
      <c r="F37" s="3">
        <v>0</v>
      </c>
      <c r="G37" s="3">
        <v>0</v>
      </c>
      <c r="H37" s="28">
        <v>8487719</v>
      </c>
      <c r="I37" s="48">
        <v>0</v>
      </c>
      <c r="J37" s="3">
        <v>160705800</v>
      </c>
      <c r="K37" s="28">
        <v>169193519</v>
      </c>
      <c r="L37" s="8" t="s">
        <v>105</v>
      </c>
      <c r="M37" s="4"/>
    </row>
    <row r="38" spans="1:13" s="9" customFormat="1" ht="31.5" customHeight="1" x14ac:dyDescent="0.3">
      <c r="A38" s="6" t="s">
        <v>143</v>
      </c>
      <c r="B38" s="7" t="s">
        <v>86</v>
      </c>
      <c r="C38" s="1" t="s">
        <v>37</v>
      </c>
      <c r="D38" s="3">
        <v>0</v>
      </c>
      <c r="E38" s="3">
        <v>0</v>
      </c>
      <c r="F38" s="3">
        <v>10225067</v>
      </c>
      <c r="G38" s="3">
        <v>40900268</v>
      </c>
      <c r="H38" s="28">
        <v>51125335</v>
      </c>
      <c r="I38" s="48">
        <v>51125335</v>
      </c>
      <c r="J38" s="3">
        <v>102250670</v>
      </c>
      <c r="K38" s="28">
        <v>153376005</v>
      </c>
      <c r="L38" s="5" t="s">
        <v>181</v>
      </c>
      <c r="M38" s="64" t="s">
        <v>292</v>
      </c>
    </row>
    <row r="39" spans="1:13" s="9" customFormat="1" ht="31.2" x14ac:dyDescent="0.3">
      <c r="A39" s="6" t="s">
        <v>144</v>
      </c>
      <c r="B39" s="7" t="s">
        <v>87</v>
      </c>
      <c r="C39" s="1" t="s">
        <v>38</v>
      </c>
      <c r="D39" s="3">
        <v>0</v>
      </c>
      <c r="E39" s="3">
        <v>0</v>
      </c>
      <c r="F39" s="3">
        <v>7338296</v>
      </c>
      <c r="G39" s="3">
        <v>29353184</v>
      </c>
      <c r="H39" s="28">
        <v>36691480</v>
      </c>
      <c r="I39" s="48">
        <v>36691480</v>
      </c>
      <c r="J39" s="3">
        <v>73382960</v>
      </c>
      <c r="K39" s="28">
        <v>110074440</v>
      </c>
      <c r="L39" s="5" t="s">
        <v>182</v>
      </c>
      <c r="M39" s="65"/>
    </row>
    <row r="40" spans="1:13" s="9" customFormat="1" ht="31.2" x14ac:dyDescent="0.3">
      <c r="A40" s="6" t="s">
        <v>145</v>
      </c>
      <c r="B40" s="7" t="s">
        <v>88</v>
      </c>
      <c r="C40" s="1" t="s">
        <v>39</v>
      </c>
      <c r="D40" s="3">
        <v>0</v>
      </c>
      <c r="E40" s="3">
        <v>0</v>
      </c>
      <c r="F40" s="3">
        <v>7640810</v>
      </c>
      <c r="G40" s="3">
        <v>30563240</v>
      </c>
      <c r="H40" s="28">
        <v>38204050</v>
      </c>
      <c r="I40" s="48">
        <v>38204050</v>
      </c>
      <c r="J40" s="3">
        <v>76408100</v>
      </c>
      <c r="K40" s="28">
        <v>114612150</v>
      </c>
      <c r="L40" s="5" t="s">
        <v>182</v>
      </c>
      <c r="M40" s="65"/>
    </row>
    <row r="41" spans="1:13" s="9" customFormat="1" ht="31.2" x14ac:dyDescent="0.3">
      <c r="A41" s="6" t="s">
        <v>146</v>
      </c>
      <c r="B41" s="7" t="s">
        <v>89</v>
      </c>
      <c r="C41" s="1" t="s">
        <v>40</v>
      </c>
      <c r="D41" s="3">
        <v>0</v>
      </c>
      <c r="E41" s="3">
        <v>0</v>
      </c>
      <c r="F41" s="3">
        <v>5658340</v>
      </c>
      <c r="G41" s="3">
        <v>22633360</v>
      </c>
      <c r="H41" s="28">
        <v>28291700</v>
      </c>
      <c r="I41" s="48">
        <v>28291700</v>
      </c>
      <c r="J41" s="3">
        <v>56583400</v>
      </c>
      <c r="K41" s="28">
        <v>84875100</v>
      </c>
      <c r="L41" s="5" t="s">
        <v>183</v>
      </c>
      <c r="M41" s="65"/>
    </row>
    <row r="42" spans="1:13" s="9" customFormat="1" ht="31.2" x14ac:dyDescent="0.3">
      <c r="A42" s="6" t="s">
        <v>147</v>
      </c>
      <c r="B42" s="7" t="s">
        <v>90</v>
      </c>
      <c r="C42" s="1" t="s">
        <v>45</v>
      </c>
      <c r="D42" s="3">
        <v>0</v>
      </c>
      <c r="E42" s="3">
        <v>0</v>
      </c>
      <c r="F42" s="3">
        <v>6289530</v>
      </c>
      <c r="G42" s="3">
        <v>25158120</v>
      </c>
      <c r="H42" s="28">
        <v>31447650</v>
      </c>
      <c r="I42" s="48">
        <v>31447650</v>
      </c>
      <c r="J42" s="3">
        <v>62895300</v>
      </c>
      <c r="K42" s="28">
        <v>94342950</v>
      </c>
      <c r="L42" s="5" t="s">
        <v>182</v>
      </c>
      <c r="M42" s="65"/>
    </row>
    <row r="43" spans="1:13" s="9" customFormat="1" ht="31.2" x14ac:dyDescent="0.3">
      <c r="A43" s="6" t="s">
        <v>148</v>
      </c>
      <c r="B43" s="7" t="s">
        <v>91</v>
      </c>
      <c r="C43" s="1" t="s">
        <v>108</v>
      </c>
      <c r="D43" s="3">
        <v>0</v>
      </c>
      <c r="E43" s="3">
        <v>0</v>
      </c>
      <c r="F43" s="3">
        <v>8236440</v>
      </c>
      <c r="G43" s="3">
        <v>32945760</v>
      </c>
      <c r="H43" s="28">
        <v>41182200</v>
      </c>
      <c r="I43" s="48">
        <v>41182200</v>
      </c>
      <c r="J43" s="3">
        <v>82364400</v>
      </c>
      <c r="K43" s="28">
        <v>123546600</v>
      </c>
      <c r="L43" s="5" t="s">
        <v>182</v>
      </c>
      <c r="M43" s="65"/>
    </row>
    <row r="44" spans="1:13" s="9" customFormat="1" ht="31.2" x14ac:dyDescent="0.3">
      <c r="A44" s="6" t="s">
        <v>149</v>
      </c>
      <c r="B44" s="7" t="s">
        <v>92</v>
      </c>
      <c r="C44" s="1" t="s">
        <v>107</v>
      </c>
      <c r="D44" s="3">
        <v>0</v>
      </c>
      <c r="E44" s="3">
        <v>0</v>
      </c>
      <c r="F44" s="3">
        <v>9144490</v>
      </c>
      <c r="G44" s="3">
        <v>36577960</v>
      </c>
      <c r="H44" s="28">
        <v>45722450</v>
      </c>
      <c r="I44" s="48">
        <v>45722450</v>
      </c>
      <c r="J44" s="3">
        <v>91444900</v>
      </c>
      <c r="K44" s="28">
        <v>137167350</v>
      </c>
      <c r="L44" s="5" t="s">
        <v>183</v>
      </c>
      <c r="M44" s="65"/>
    </row>
    <row r="45" spans="1:13" s="9" customFormat="1" ht="31.2" x14ac:dyDescent="0.3">
      <c r="A45" s="6" t="s">
        <v>150</v>
      </c>
      <c r="B45" s="7" t="s">
        <v>93</v>
      </c>
      <c r="C45" s="1" t="s">
        <v>46</v>
      </c>
      <c r="D45" s="3">
        <v>0</v>
      </c>
      <c r="E45" s="3">
        <v>0</v>
      </c>
      <c r="F45" s="3">
        <v>15301130</v>
      </c>
      <c r="G45" s="3">
        <v>61204520</v>
      </c>
      <c r="H45" s="28">
        <v>76505650</v>
      </c>
      <c r="I45" s="48">
        <v>76505650</v>
      </c>
      <c r="J45" s="3">
        <v>153011300</v>
      </c>
      <c r="K45" s="28">
        <v>229516950</v>
      </c>
      <c r="L45" s="5" t="s">
        <v>183</v>
      </c>
      <c r="M45" s="65"/>
    </row>
    <row r="46" spans="1:13" s="9" customFormat="1" ht="31.2" x14ac:dyDescent="0.3">
      <c r="A46" s="6" t="s">
        <v>151</v>
      </c>
      <c r="B46" s="7" t="s">
        <v>94</v>
      </c>
      <c r="C46" s="1" t="s">
        <v>41</v>
      </c>
      <c r="D46" s="3">
        <v>0</v>
      </c>
      <c r="E46" s="3">
        <v>0</v>
      </c>
      <c r="F46" s="3">
        <v>5498320</v>
      </c>
      <c r="G46" s="3">
        <v>21993280</v>
      </c>
      <c r="H46" s="28">
        <v>27491600</v>
      </c>
      <c r="I46" s="48">
        <v>27491600</v>
      </c>
      <c r="J46" s="3">
        <v>54983200</v>
      </c>
      <c r="K46" s="28">
        <v>82474800</v>
      </c>
      <c r="L46" s="5" t="s">
        <v>183</v>
      </c>
      <c r="M46" s="65"/>
    </row>
    <row r="47" spans="1:13" s="9" customFormat="1" ht="31.2" x14ac:dyDescent="0.3">
      <c r="A47" s="6" t="s">
        <v>152</v>
      </c>
      <c r="B47" s="7" t="s">
        <v>95</v>
      </c>
      <c r="C47" s="1" t="s">
        <v>35</v>
      </c>
      <c r="D47" s="3">
        <v>0</v>
      </c>
      <c r="E47" s="3">
        <v>0</v>
      </c>
      <c r="F47" s="3">
        <v>10993290</v>
      </c>
      <c r="G47" s="3">
        <v>43973160</v>
      </c>
      <c r="H47" s="28">
        <v>54966450</v>
      </c>
      <c r="I47" s="48">
        <v>54966450</v>
      </c>
      <c r="J47" s="3">
        <v>109932900</v>
      </c>
      <c r="K47" s="28">
        <v>164899350</v>
      </c>
      <c r="L47" s="5" t="s">
        <v>182</v>
      </c>
      <c r="M47" s="65"/>
    </row>
    <row r="48" spans="1:13" s="9" customFormat="1" ht="31.2" x14ac:dyDescent="0.3">
      <c r="A48" s="6" t="s">
        <v>153</v>
      </c>
      <c r="B48" s="7" t="s">
        <v>96</v>
      </c>
      <c r="C48" s="1" t="s">
        <v>36</v>
      </c>
      <c r="D48" s="3">
        <v>0</v>
      </c>
      <c r="E48" s="3">
        <v>0</v>
      </c>
      <c r="F48" s="3">
        <v>13674260</v>
      </c>
      <c r="G48" s="3">
        <v>54697040</v>
      </c>
      <c r="H48" s="28">
        <v>68371300</v>
      </c>
      <c r="I48" s="48">
        <v>68371300</v>
      </c>
      <c r="J48" s="3">
        <v>136742600</v>
      </c>
      <c r="K48" s="28">
        <v>205113900</v>
      </c>
      <c r="L48" s="5" t="s">
        <v>183</v>
      </c>
      <c r="M48" s="65"/>
    </row>
    <row r="49" spans="1:13" s="9" customFormat="1" ht="31.2" x14ac:dyDescent="0.3">
      <c r="A49" s="6" t="s">
        <v>154</v>
      </c>
      <c r="B49" s="7" t="s">
        <v>97</v>
      </c>
      <c r="C49" s="1" t="s">
        <v>27</v>
      </c>
      <c r="D49" s="3">
        <v>56468</v>
      </c>
      <c r="E49" s="3">
        <v>28885620</v>
      </c>
      <c r="F49" s="3">
        <v>9459036</v>
      </c>
      <c r="G49" s="3">
        <v>0</v>
      </c>
      <c r="H49" s="28">
        <v>38401124</v>
      </c>
      <c r="I49" s="48">
        <v>0</v>
      </c>
      <c r="J49" s="3">
        <v>299999995</v>
      </c>
      <c r="K49" s="28">
        <v>338401119</v>
      </c>
      <c r="L49" s="5" t="s">
        <v>273</v>
      </c>
      <c r="M49" s="31"/>
    </row>
    <row r="50" spans="1:13" s="9" customFormat="1" ht="62.4" x14ac:dyDescent="0.3">
      <c r="A50" s="6" t="s">
        <v>155</v>
      </c>
      <c r="B50" s="7" t="s">
        <v>98</v>
      </c>
      <c r="C50" s="1" t="s">
        <v>9</v>
      </c>
      <c r="D50" s="3">
        <v>0</v>
      </c>
      <c r="E50" s="3">
        <v>64748694</v>
      </c>
      <c r="F50" s="3">
        <v>18265734.333333332</v>
      </c>
      <c r="G50" s="3">
        <v>0</v>
      </c>
      <c r="H50" s="28">
        <v>83014428.333333328</v>
      </c>
      <c r="I50" s="48">
        <v>0</v>
      </c>
      <c r="J50" s="3">
        <v>351078800</v>
      </c>
      <c r="K50" s="28">
        <v>434093228.33333331</v>
      </c>
      <c r="L50" s="5" t="s">
        <v>242</v>
      </c>
      <c r="M50" s="4"/>
    </row>
    <row r="51" spans="1:13" s="9" customFormat="1" ht="57.75" customHeight="1" x14ac:dyDescent="0.3">
      <c r="A51" s="6" t="s">
        <v>156</v>
      </c>
      <c r="B51" s="7" t="s">
        <v>99</v>
      </c>
      <c r="C51" s="1" t="s">
        <v>25</v>
      </c>
      <c r="D51" s="3">
        <v>0</v>
      </c>
      <c r="E51" s="3">
        <v>0</v>
      </c>
      <c r="F51" s="3">
        <v>301665041</v>
      </c>
      <c r="G51" s="3">
        <v>0</v>
      </c>
      <c r="H51" s="28">
        <v>301665041</v>
      </c>
      <c r="I51" s="48">
        <v>301665041</v>
      </c>
      <c r="J51" s="3">
        <v>508444300</v>
      </c>
      <c r="K51" s="28">
        <v>810109341</v>
      </c>
      <c r="L51" s="5" t="s">
        <v>194</v>
      </c>
      <c r="M51" s="4"/>
    </row>
    <row r="52" spans="1:13" s="9" customFormat="1" ht="31.2" x14ac:dyDescent="0.3">
      <c r="A52" s="6" t="s">
        <v>157</v>
      </c>
      <c r="B52" s="7" t="s">
        <v>100</v>
      </c>
      <c r="C52" s="1" t="s">
        <v>26</v>
      </c>
      <c r="D52" s="3">
        <v>0</v>
      </c>
      <c r="E52" s="3">
        <v>13327974</v>
      </c>
      <c r="F52" s="3">
        <v>4316883</v>
      </c>
      <c r="G52" s="3">
        <v>0</v>
      </c>
      <c r="H52" s="28">
        <v>17644857</v>
      </c>
      <c r="I52" s="48">
        <v>0</v>
      </c>
      <c r="J52" s="3">
        <v>89476900</v>
      </c>
      <c r="K52" s="28">
        <v>107121757</v>
      </c>
      <c r="L52" s="5" t="s">
        <v>274</v>
      </c>
      <c r="M52" s="4"/>
    </row>
    <row r="53" spans="1:13" s="9" customFormat="1" ht="245.25" customHeight="1" x14ac:dyDescent="0.3">
      <c r="A53" s="6" t="s">
        <v>158</v>
      </c>
      <c r="B53" s="7" t="s">
        <v>101</v>
      </c>
      <c r="C53" s="1" t="s">
        <v>42</v>
      </c>
      <c r="D53" s="3">
        <v>0</v>
      </c>
      <c r="E53" s="3">
        <v>0</v>
      </c>
      <c r="F53" s="3">
        <v>48386691</v>
      </c>
      <c r="G53" s="3">
        <v>0</v>
      </c>
      <c r="H53" s="28">
        <v>48386691</v>
      </c>
      <c r="I53" s="48">
        <v>48386691</v>
      </c>
      <c r="J53" s="3">
        <v>548000000</v>
      </c>
      <c r="K53" s="28">
        <v>596386691</v>
      </c>
      <c r="L53" s="5" t="s">
        <v>197</v>
      </c>
      <c r="M53" s="20" t="s">
        <v>263</v>
      </c>
    </row>
    <row r="54" spans="1:13" s="9" customFormat="1" ht="109.2" x14ac:dyDescent="0.3">
      <c r="A54" s="6" t="s">
        <v>159</v>
      </c>
      <c r="B54" s="7" t="s">
        <v>102</v>
      </c>
      <c r="C54" s="1" t="s">
        <v>23</v>
      </c>
      <c r="D54" s="3">
        <v>0</v>
      </c>
      <c r="E54" s="3">
        <v>0</v>
      </c>
      <c r="F54" s="3">
        <v>0</v>
      </c>
      <c r="G54" s="3">
        <v>0</v>
      </c>
      <c r="H54" s="28">
        <v>0</v>
      </c>
      <c r="I54" s="48">
        <v>0</v>
      </c>
      <c r="J54" s="3">
        <v>1679000000</v>
      </c>
      <c r="K54" s="28">
        <v>1679000000</v>
      </c>
      <c r="L54" s="5" t="s">
        <v>195</v>
      </c>
      <c r="M54" s="20" t="s">
        <v>264</v>
      </c>
    </row>
    <row r="55" spans="1:13" s="9" customFormat="1" ht="31.2" x14ac:dyDescent="0.3">
      <c r="A55" s="6" t="s">
        <v>160</v>
      </c>
      <c r="B55" s="7" t="s">
        <v>103</v>
      </c>
      <c r="C55" s="1" t="s">
        <v>43</v>
      </c>
      <c r="D55" s="3">
        <v>0</v>
      </c>
      <c r="E55" s="3">
        <v>0</v>
      </c>
      <c r="F55" s="3">
        <v>0</v>
      </c>
      <c r="G55" s="3">
        <v>0</v>
      </c>
      <c r="H55" s="28">
        <v>0</v>
      </c>
      <c r="I55" s="48">
        <v>0</v>
      </c>
      <c r="J55" s="3">
        <v>165000000</v>
      </c>
      <c r="K55" s="28">
        <v>165000000</v>
      </c>
      <c r="L55" s="19" t="s">
        <v>202</v>
      </c>
      <c r="M55" s="20" t="s">
        <v>248</v>
      </c>
    </row>
    <row r="56" spans="1:13" s="9" customFormat="1" ht="31.2" x14ac:dyDescent="0.3">
      <c r="A56" s="6" t="s">
        <v>161</v>
      </c>
      <c r="B56" s="7" t="s">
        <v>104</v>
      </c>
      <c r="C56" s="1" t="s">
        <v>283</v>
      </c>
      <c r="D56" s="3">
        <v>0</v>
      </c>
      <c r="E56" s="3">
        <v>0</v>
      </c>
      <c r="F56" s="3">
        <v>0</v>
      </c>
      <c r="G56" s="3">
        <v>0</v>
      </c>
      <c r="H56" s="28">
        <v>0</v>
      </c>
      <c r="I56" s="48">
        <v>0</v>
      </c>
      <c r="J56" s="3">
        <v>517000000</v>
      </c>
      <c r="K56" s="28">
        <v>517000000</v>
      </c>
      <c r="L56" s="5" t="s">
        <v>196</v>
      </c>
      <c r="M56" s="20" t="s">
        <v>247</v>
      </c>
    </row>
    <row r="57" spans="1:13" s="9" customFormat="1" ht="71.25" customHeight="1" x14ac:dyDescent="0.3">
      <c r="A57" s="6" t="s">
        <v>162</v>
      </c>
      <c r="B57" s="7" t="s">
        <v>164</v>
      </c>
      <c r="C57" s="1" t="s">
        <v>165</v>
      </c>
      <c r="D57" s="3">
        <v>0</v>
      </c>
      <c r="E57" s="3">
        <v>0</v>
      </c>
      <c r="F57" s="3">
        <v>437501583</v>
      </c>
      <c r="G57" s="3">
        <v>144824048</v>
      </c>
      <c r="H57" s="28">
        <v>582325631</v>
      </c>
      <c r="I57" s="48">
        <v>582325631</v>
      </c>
      <c r="J57" s="3">
        <v>589269571</v>
      </c>
      <c r="K57" s="28">
        <v>1171595202</v>
      </c>
      <c r="L57" s="5" t="s">
        <v>201</v>
      </c>
      <c r="M57" s="20" t="s">
        <v>245</v>
      </c>
    </row>
    <row r="58" spans="1:13" s="9" customFormat="1" ht="78" x14ac:dyDescent="0.3">
      <c r="A58" s="6" t="s">
        <v>170</v>
      </c>
      <c r="B58" s="7" t="s">
        <v>166</v>
      </c>
      <c r="C58" s="1" t="s">
        <v>167</v>
      </c>
      <c r="D58" s="3">
        <v>0</v>
      </c>
      <c r="E58" s="3">
        <v>0</v>
      </c>
      <c r="F58" s="3">
        <v>0</v>
      </c>
      <c r="G58" s="3">
        <v>0</v>
      </c>
      <c r="H58" s="28">
        <v>0</v>
      </c>
      <c r="I58" s="48">
        <v>0</v>
      </c>
      <c r="J58" s="3">
        <v>6750099402</v>
      </c>
      <c r="K58" s="28">
        <v>6750099402</v>
      </c>
      <c r="L58" s="5" t="s">
        <v>189</v>
      </c>
      <c r="M58" s="20" t="s">
        <v>254</v>
      </c>
    </row>
    <row r="59" spans="1:13" s="9" customFormat="1" ht="31.2" x14ac:dyDescent="0.3">
      <c r="A59" s="6" t="s">
        <v>171</v>
      </c>
      <c r="B59" s="7" t="s">
        <v>168</v>
      </c>
      <c r="C59" s="1" t="s">
        <v>169</v>
      </c>
      <c r="D59" s="3">
        <v>0</v>
      </c>
      <c r="E59" s="3">
        <v>0</v>
      </c>
      <c r="F59" s="3">
        <v>0</v>
      </c>
      <c r="G59" s="3">
        <v>0</v>
      </c>
      <c r="H59" s="28">
        <v>0</v>
      </c>
      <c r="I59" s="48">
        <v>0</v>
      </c>
      <c r="J59" s="3">
        <v>2500000000</v>
      </c>
      <c r="K59" s="28">
        <v>2500000000</v>
      </c>
      <c r="L59" s="5" t="s">
        <v>188</v>
      </c>
      <c r="M59" s="20" t="s">
        <v>255</v>
      </c>
    </row>
    <row r="60" spans="1:13" s="9" customFormat="1" ht="46.8" x14ac:dyDescent="0.3">
      <c r="A60" s="6" t="s">
        <v>172</v>
      </c>
      <c r="B60" s="7" t="s">
        <v>174</v>
      </c>
      <c r="C60" s="1" t="s">
        <v>175</v>
      </c>
      <c r="D60" s="3">
        <v>0</v>
      </c>
      <c r="E60" s="3">
        <v>0</v>
      </c>
      <c r="F60" s="3">
        <v>0</v>
      </c>
      <c r="G60" s="3">
        <v>0</v>
      </c>
      <c r="H60" s="28">
        <v>0</v>
      </c>
      <c r="I60" s="48">
        <v>0</v>
      </c>
      <c r="J60" s="3">
        <v>4999767750</v>
      </c>
      <c r="K60" s="28">
        <v>4999767750</v>
      </c>
      <c r="L60" s="5" t="s">
        <v>243</v>
      </c>
      <c r="M60" s="4"/>
    </row>
    <row r="61" spans="1:13" s="9" customFormat="1" ht="31.2" x14ac:dyDescent="0.3">
      <c r="A61" s="6" t="s">
        <v>173</v>
      </c>
      <c r="B61" s="7" t="s">
        <v>177</v>
      </c>
      <c r="C61" s="1" t="s">
        <v>178</v>
      </c>
      <c r="D61" s="3">
        <v>0</v>
      </c>
      <c r="E61" s="3">
        <v>26055042</v>
      </c>
      <c r="F61" s="3">
        <v>0</v>
      </c>
      <c r="G61" s="3">
        <v>0</v>
      </c>
      <c r="H61" s="28">
        <v>26055042</v>
      </c>
      <c r="I61" s="48">
        <v>0</v>
      </c>
      <c r="J61" s="3">
        <v>22028428</v>
      </c>
      <c r="K61" s="28">
        <v>48083470</v>
      </c>
      <c r="L61" s="5" t="s">
        <v>184</v>
      </c>
      <c r="M61" s="4"/>
    </row>
    <row r="62" spans="1:13" s="9" customFormat="1" ht="62.4" x14ac:dyDescent="0.3">
      <c r="A62" s="6" t="s">
        <v>176</v>
      </c>
      <c r="B62" s="7" t="s">
        <v>223</v>
      </c>
      <c r="C62" s="1" t="s">
        <v>224</v>
      </c>
      <c r="D62" s="3">
        <v>0</v>
      </c>
      <c r="E62" s="3">
        <v>0</v>
      </c>
      <c r="F62" s="3">
        <v>19961598</v>
      </c>
      <c r="G62" s="3">
        <v>0</v>
      </c>
      <c r="H62" s="28">
        <v>19961598</v>
      </c>
      <c r="I62" s="48">
        <v>0</v>
      </c>
      <c r="J62" s="3">
        <v>19961598</v>
      </c>
      <c r="K62" s="28">
        <v>39923196</v>
      </c>
      <c r="L62" s="5" t="s">
        <v>238</v>
      </c>
      <c r="M62" s="4"/>
    </row>
    <row r="63" spans="1:13" s="9" customFormat="1" ht="62.4" x14ac:dyDescent="0.3">
      <c r="A63" s="6" t="s">
        <v>198</v>
      </c>
      <c r="B63" s="7" t="s">
        <v>223</v>
      </c>
      <c r="C63" s="1" t="s">
        <v>234</v>
      </c>
      <c r="D63" s="3">
        <v>0</v>
      </c>
      <c r="E63" s="3">
        <v>18651000</v>
      </c>
      <c r="F63" s="3">
        <v>0</v>
      </c>
      <c r="G63" s="3">
        <v>0</v>
      </c>
      <c r="H63" s="28">
        <v>18651000</v>
      </c>
      <c r="I63" s="48">
        <v>0</v>
      </c>
      <c r="J63" s="3">
        <v>18651000</v>
      </c>
      <c r="K63" s="28">
        <v>37302000</v>
      </c>
      <c r="L63" s="8" t="s">
        <v>105</v>
      </c>
      <c r="M63" s="4"/>
    </row>
    <row r="64" spans="1:13" s="9" customFormat="1" ht="31.2" x14ac:dyDescent="0.3">
      <c r="A64" s="6" t="s">
        <v>208</v>
      </c>
      <c r="B64" s="7" t="s">
        <v>199</v>
      </c>
      <c r="C64" s="1" t="s">
        <v>200</v>
      </c>
      <c r="D64" s="3">
        <v>0</v>
      </c>
      <c r="E64" s="3">
        <v>0</v>
      </c>
      <c r="F64" s="3">
        <v>0</v>
      </c>
      <c r="G64" s="3">
        <v>0</v>
      </c>
      <c r="H64" s="28">
        <v>0</v>
      </c>
      <c r="I64" s="48">
        <v>0</v>
      </c>
      <c r="J64" s="3">
        <v>75500000</v>
      </c>
      <c r="K64" s="28">
        <v>75500000</v>
      </c>
      <c r="L64" s="33" t="s">
        <v>249</v>
      </c>
      <c r="M64" s="4"/>
    </row>
    <row r="65" spans="1:13" s="9" customFormat="1" ht="15.6" x14ac:dyDescent="0.3">
      <c r="A65" s="6" t="s">
        <v>209</v>
      </c>
      <c r="B65" s="34" t="s">
        <v>204</v>
      </c>
      <c r="C65" s="1" t="s">
        <v>205</v>
      </c>
      <c r="D65" s="3">
        <v>0</v>
      </c>
      <c r="E65" s="3">
        <v>19720682</v>
      </c>
      <c r="F65" s="3">
        <v>32007779</v>
      </c>
      <c r="G65" s="3">
        <v>0</v>
      </c>
      <c r="H65" s="28">
        <v>51728461</v>
      </c>
      <c r="I65" s="48">
        <v>0</v>
      </c>
      <c r="J65" s="3">
        <v>653822000</v>
      </c>
      <c r="K65" s="28">
        <v>705550461</v>
      </c>
      <c r="L65" s="5" t="s">
        <v>206</v>
      </c>
      <c r="M65" s="4"/>
    </row>
    <row r="66" spans="1:13" s="9" customFormat="1" ht="48.75" customHeight="1" x14ac:dyDescent="0.3">
      <c r="A66" s="6" t="s">
        <v>213</v>
      </c>
      <c r="B66" s="7" t="s">
        <v>212</v>
      </c>
      <c r="C66" s="1" t="s">
        <v>257</v>
      </c>
      <c r="D66" s="3">
        <v>0</v>
      </c>
      <c r="E66" s="3">
        <v>0</v>
      </c>
      <c r="F66" s="3">
        <v>2634600</v>
      </c>
      <c r="G66" s="3">
        <v>0</v>
      </c>
      <c r="H66" s="28">
        <v>2634600</v>
      </c>
      <c r="I66" s="48">
        <v>0</v>
      </c>
      <c r="J66" s="3">
        <v>7428000</v>
      </c>
      <c r="K66" s="28">
        <v>10062600</v>
      </c>
      <c r="L66" s="8" t="s">
        <v>259</v>
      </c>
      <c r="M66" s="4"/>
    </row>
    <row r="67" spans="1:13" s="9" customFormat="1" ht="46.8" x14ac:dyDescent="0.3">
      <c r="A67" s="6" t="s">
        <v>214</v>
      </c>
      <c r="B67" s="35" t="s">
        <v>215</v>
      </c>
      <c r="C67" s="1" t="s">
        <v>216</v>
      </c>
      <c r="D67" s="3">
        <v>0</v>
      </c>
      <c r="E67" s="3">
        <v>0</v>
      </c>
      <c r="F67" s="3">
        <v>51772172</v>
      </c>
      <c r="G67" s="3">
        <v>0</v>
      </c>
      <c r="H67" s="28">
        <v>51772172</v>
      </c>
      <c r="I67" s="48">
        <v>51772172</v>
      </c>
      <c r="J67" s="3">
        <v>120801735</v>
      </c>
      <c r="K67" s="28">
        <v>172573907</v>
      </c>
      <c r="L67" s="1"/>
      <c r="M67" s="4" t="s">
        <v>49</v>
      </c>
    </row>
    <row r="68" spans="1:13" s="9" customFormat="1" ht="15.6" x14ac:dyDescent="0.3">
      <c r="A68" s="6" t="s">
        <v>217</v>
      </c>
      <c r="B68" s="7" t="s">
        <v>228</v>
      </c>
      <c r="C68" s="1" t="s">
        <v>237</v>
      </c>
      <c r="D68" s="3">
        <v>0</v>
      </c>
      <c r="E68" s="3">
        <v>0</v>
      </c>
      <c r="F68" s="3">
        <v>395478000</v>
      </c>
      <c r="G68" s="3">
        <v>0</v>
      </c>
      <c r="H68" s="28">
        <v>395478000</v>
      </c>
      <c r="I68" s="48">
        <v>395478000</v>
      </c>
      <c r="J68" s="3">
        <v>0</v>
      </c>
      <c r="K68" s="28">
        <v>395478000</v>
      </c>
      <c r="L68" s="5" t="s">
        <v>233</v>
      </c>
      <c r="M68" s="4"/>
    </row>
    <row r="69" spans="1:13" s="9" customFormat="1" ht="31.2" x14ac:dyDescent="0.3">
      <c r="A69" s="6" t="s">
        <v>220</v>
      </c>
      <c r="B69" s="7" t="s">
        <v>230</v>
      </c>
      <c r="C69" s="1" t="s">
        <v>231</v>
      </c>
      <c r="D69" s="3">
        <v>161857</v>
      </c>
      <c r="E69" s="3">
        <v>973631</v>
      </c>
      <c r="F69" s="3">
        <v>1523301</v>
      </c>
      <c r="G69" s="3">
        <v>1037719</v>
      </c>
      <c r="H69" s="28">
        <v>3696508</v>
      </c>
      <c r="I69" s="48">
        <v>0</v>
      </c>
      <c r="J69" s="3">
        <v>73930160</v>
      </c>
      <c r="K69" s="28">
        <v>77626668</v>
      </c>
      <c r="L69" s="5" t="s">
        <v>232</v>
      </c>
      <c r="M69" s="4" t="s">
        <v>261</v>
      </c>
    </row>
    <row r="70" spans="1:13" s="9" customFormat="1" ht="31.2" x14ac:dyDescent="0.3">
      <c r="A70" s="6" t="s">
        <v>222</v>
      </c>
      <c r="B70" s="7" t="s">
        <v>210</v>
      </c>
      <c r="C70" s="1" t="s">
        <v>211</v>
      </c>
      <c r="D70" s="3">
        <v>0</v>
      </c>
      <c r="E70" s="3">
        <v>0</v>
      </c>
      <c r="F70" s="3">
        <v>0</v>
      </c>
      <c r="G70" s="3">
        <v>0</v>
      </c>
      <c r="H70" s="28">
        <v>0</v>
      </c>
      <c r="I70" s="48">
        <v>0</v>
      </c>
      <c r="J70" s="3">
        <v>149542000</v>
      </c>
      <c r="K70" s="28">
        <v>149542000</v>
      </c>
      <c r="L70" s="8" t="s">
        <v>244</v>
      </c>
      <c r="M70" s="4"/>
    </row>
    <row r="71" spans="1:13" s="9" customFormat="1" ht="78" x14ac:dyDescent="0.3">
      <c r="A71" s="6" t="s">
        <v>229</v>
      </c>
      <c r="B71" s="7" t="s">
        <v>218</v>
      </c>
      <c r="C71" s="1" t="s">
        <v>219</v>
      </c>
      <c r="D71" s="3">
        <v>0</v>
      </c>
      <c r="E71" s="3">
        <v>0</v>
      </c>
      <c r="F71" s="3">
        <v>0</v>
      </c>
      <c r="G71" s="3">
        <v>0</v>
      </c>
      <c r="H71" s="28">
        <v>0</v>
      </c>
      <c r="I71" s="48">
        <v>0</v>
      </c>
      <c r="J71" s="3">
        <v>10003035900</v>
      </c>
      <c r="K71" s="28">
        <v>10003035900</v>
      </c>
      <c r="L71" s="5" t="s">
        <v>260</v>
      </c>
      <c r="M71" s="4" t="s">
        <v>308</v>
      </c>
    </row>
    <row r="72" spans="1:13" s="9" customFormat="1" ht="46.8" x14ac:dyDescent="0.3">
      <c r="A72" s="6" t="s">
        <v>235</v>
      </c>
      <c r="B72" s="7" t="s">
        <v>309</v>
      </c>
      <c r="C72" s="1" t="s">
        <v>310</v>
      </c>
      <c r="D72" s="3">
        <v>0</v>
      </c>
      <c r="E72" s="3">
        <v>0</v>
      </c>
      <c r="F72" s="3">
        <v>0</v>
      </c>
      <c r="G72" s="3">
        <v>0</v>
      </c>
      <c r="H72" s="28">
        <v>0</v>
      </c>
      <c r="I72" s="48">
        <v>0</v>
      </c>
      <c r="J72" s="3">
        <v>1279000000</v>
      </c>
      <c r="K72" s="28">
        <v>1279000000</v>
      </c>
      <c r="L72" s="5" t="s">
        <v>311</v>
      </c>
      <c r="M72" s="4" t="s">
        <v>312</v>
      </c>
    </row>
    <row r="73" spans="1:13" s="9" customFormat="1" ht="118.5" customHeight="1" x14ac:dyDescent="0.3">
      <c r="A73" s="6" t="s">
        <v>236</v>
      </c>
      <c r="B73" s="7" t="s">
        <v>225</v>
      </c>
      <c r="C73" s="1" t="s">
        <v>226</v>
      </c>
      <c r="D73" s="3">
        <v>23220878</v>
      </c>
      <c r="E73" s="3">
        <v>93393003</v>
      </c>
      <c r="F73" s="3">
        <v>142172646</v>
      </c>
      <c r="G73" s="3">
        <v>0</v>
      </c>
      <c r="H73" s="28">
        <v>258786527</v>
      </c>
      <c r="I73" s="48">
        <v>142172646</v>
      </c>
      <c r="J73" s="3">
        <v>633399020</v>
      </c>
      <c r="K73" s="28">
        <v>892185547</v>
      </c>
      <c r="L73" s="1" t="s">
        <v>227</v>
      </c>
      <c r="M73" s="4"/>
    </row>
    <row r="74" spans="1:13" s="9" customFormat="1" ht="117" customHeight="1" thickBot="1" x14ac:dyDescent="0.35">
      <c r="A74" s="6" t="s">
        <v>313</v>
      </c>
      <c r="B74" s="36" t="s">
        <v>276</v>
      </c>
      <c r="C74" s="37" t="s">
        <v>47</v>
      </c>
      <c r="D74" s="38">
        <v>0</v>
      </c>
      <c r="E74" s="38">
        <v>32908600</v>
      </c>
      <c r="F74" s="38">
        <v>767091400</v>
      </c>
      <c r="G74" s="3">
        <v>1384659686</v>
      </c>
      <c r="H74" s="39">
        <v>2184659686</v>
      </c>
      <c r="I74" s="49">
        <v>2151751086</v>
      </c>
      <c r="J74" s="40">
        <v>1707431462</v>
      </c>
      <c r="K74" s="28">
        <v>3892091148</v>
      </c>
      <c r="L74" s="41" t="s">
        <v>275</v>
      </c>
      <c r="M74" s="51" t="s">
        <v>262</v>
      </c>
    </row>
    <row r="75" spans="1:13" ht="16.2" thickBot="1" x14ac:dyDescent="0.35">
      <c r="A75" s="59" t="s">
        <v>221</v>
      </c>
      <c r="B75" s="60"/>
      <c r="C75" s="61"/>
      <c r="D75" s="42">
        <v>49635593</v>
      </c>
      <c r="E75" s="42">
        <v>472303050</v>
      </c>
      <c r="F75" s="42">
        <v>3373400258.333333</v>
      </c>
      <c r="G75" s="42">
        <v>1930521345</v>
      </c>
      <c r="H75" s="42">
        <v>5825860246.333333</v>
      </c>
      <c r="I75" s="50">
        <v>5048635630</v>
      </c>
      <c r="J75" s="43">
        <v>50745340435</v>
      </c>
      <c r="K75" s="42">
        <v>56571200681.333336</v>
      </c>
      <c r="L75" s="53"/>
      <c r="M75" s="54"/>
    </row>
    <row r="77" spans="1:13" x14ac:dyDescent="0.3">
      <c r="E77" s="22"/>
    </row>
  </sheetData>
  <mergeCells count="5">
    <mergeCell ref="A1:M1"/>
    <mergeCell ref="A2:M2"/>
    <mergeCell ref="M38:M48"/>
    <mergeCell ref="A75:C75"/>
    <mergeCell ref="L75:M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Önerő</vt:lpstr>
      <vt:lpstr>Munka1</vt:lpstr>
      <vt:lpstr>Önerő!Nyomtatási_cím</vt:lpstr>
      <vt:lpstr>Önerő!Nyomtatási_terület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Pap-Szigeti Bence</dc:creator>
  <cp:lastModifiedBy>Mészárosné Gilicze Katalin</cp:lastModifiedBy>
  <cp:lastPrinted>2018-11-15T08:23:54Z</cp:lastPrinted>
  <dcterms:created xsi:type="dcterms:W3CDTF">2015-12-28T07:57:40Z</dcterms:created>
  <dcterms:modified xsi:type="dcterms:W3CDTF">2018-11-16T06:58:13Z</dcterms:modified>
</cp:coreProperties>
</file>