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400" windowHeight="7995" firstSheet="3" activeTab="5"/>
  </bookViews>
  <sheets>
    <sheet name="1.) KMJV_ITP_3. fejezet" sheetId="1" r:id="rId1"/>
    <sheet name="2.) KMJV_ITP_3.fejezet folyt.1." sheetId="2" r:id="rId2"/>
    <sheet name="3.) KMJV_ITP_3. fejezet folyt.2" sheetId="3" r:id="rId3"/>
    <sheet name="4.) KMJV_ITP_4. fejezet " sheetId="4" r:id="rId4"/>
    <sheet name="5.) KMJV_ITP_5. fejezet" sheetId="5" r:id="rId5"/>
    <sheet name="6.) KMJV _ITP_6. fejezet " sheetId="6" r:id="rId6"/>
  </sheets>
  <definedNames>
    <definedName name="_xlnm.Print_Titles" localSheetId="3">'4.) KMJV_ITP_4. fejezet '!$3:$11</definedName>
    <definedName name="_xlnm.Print_Titles" localSheetId="4">'5.) KMJV_ITP_5. fejezet'!$A:$C,'5.) KMJV_ITP_5. fejezet'!$14:$14</definedName>
    <definedName name="_xlnm.Print_Titles" localSheetId="5">'6.) KMJV _ITP_6. fejezet '!$B:$G,'6.) KMJV _ITP_6. fejezet '!$2:$9</definedName>
    <definedName name="_xlnm.Print_Area" localSheetId="0">'1.) KMJV_ITP_3. fejezet'!$B$2:$L$19,'1.) KMJV_ITP_3. fejezet'!$M$20:$W$34,'1.) KMJV_ITP_3. fejezet'!$B$35:$G$44</definedName>
    <definedName name="_xlnm.Print_Area" localSheetId="1">'2.) KMJV_ITP_3.fejezet folyt.1.'!$A$2:$K$57</definedName>
    <definedName name="_xlnm.Print_Area" localSheetId="2">'3.) KMJV_ITP_3. fejezet folyt.2'!$B$2:$L$60</definedName>
    <definedName name="_xlnm.Print_Area" localSheetId="3">'4.) KMJV_ITP_4. fejezet '!$B$3:$F$56</definedName>
    <definedName name="_xlnm.Print_Area" localSheetId="4">'5.) KMJV_ITP_5. fejezet'!$A$14:$R$52</definedName>
    <definedName name="_xlnm.Print_Area" localSheetId="5">'6.) KMJV _ITP_6. fejezet '!$B$2:$W$45</definedName>
  </definedNames>
  <calcPr fullCalcOnLoad="1"/>
</workbook>
</file>

<file path=xl/sharedStrings.xml><?xml version="1.0" encoding="utf-8"?>
<sst xmlns="http://schemas.openxmlformats.org/spreadsheetml/2006/main" count="387" uniqueCount="188">
  <si>
    <t xml:space="preserve">TOP 6. prioritás intézkedései </t>
  </si>
  <si>
    <t>6.1 Gazdaság-fejlesztés</t>
  </si>
  <si>
    <t>6.2 Családbarát, munkába állást segítő intézmények, köz-szolgáltatások fejlesztése</t>
  </si>
  <si>
    <t>6.3 Gazdaság-élénkítő és népesség-megtartó városfejlesztés</t>
  </si>
  <si>
    <t>6.4 Fenntartható városi közlekedés-fejlesztés</t>
  </si>
  <si>
    <t>6.5 Önkormányzatok energia-hatékonyságának és a megújuló energia-felhasználás arányának növelése</t>
  </si>
  <si>
    <t>6.6 Városi köz-szolgáltatások fejlesztése</t>
  </si>
  <si>
    <t>6.7 Leromlott városi területek rehabilitációja</t>
  </si>
  <si>
    <t>6.8 Gazdaság-fejlesztéshez kapcsolódó foglalkoztatás-fejlesztés</t>
  </si>
  <si>
    <t>6.9 Társadalmi kohéziót célzó helyi programok</t>
  </si>
  <si>
    <t>Forrást biztosító Strukturális Alap megnevezése</t>
  </si>
  <si>
    <t xml:space="preserve">ERFA </t>
  </si>
  <si>
    <t>ESZA</t>
  </si>
  <si>
    <t>MJV forráskeret  saját igényre alapozott belső arányai (%)</t>
  </si>
  <si>
    <t xml:space="preserve">MJV neve: </t>
  </si>
  <si>
    <t>A TOP 6. Prioritás intékedésenként rögzített belső aránya (%)</t>
  </si>
  <si>
    <t>Az MJV forráskeret TOP belső arány szerinti felosztása (Ft)</t>
  </si>
  <si>
    <t>Az MJV forráskeret igény szerinti belső arányokra alapozott  felosztása (Ft)</t>
  </si>
  <si>
    <t>eltérés (Ft)</t>
  </si>
  <si>
    <t>eltérés (%)</t>
  </si>
  <si>
    <t xml:space="preserve">MJV ITP neve: </t>
  </si>
  <si>
    <t xml:space="preserve">Eltérés rövid indoklása: </t>
  </si>
  <si>
    <t>MJV forráskeret (Mrd Ft):</t>
  </si>
  <si>
    <t>Elvárt fomátum: pl. 13,23</t>
  </si>
  <si>
    <t xml:space="preserve">TOP
prioritás/egyedi célkitűzés
</t>
  </si>
  <si>
    <t>Kimeneti indikátor neve</t>
  </si>
  <si>
    <t>Célértéke (2018)</t>
  </si>
  <si>
    <t>TOP Célértéke (2023)</t>
  </si>
  <si>
    <t>6.A</t>
  </si>
  <si>
    <t>Támogatásban részesülő vállalkozások száma</t>
  </si>
  <si>
    <t>db</t>
  </si>
  <si>
    <t>Vissza nem térítendő támogatásban részesülő vállalkozások száma</t>
  </si>
  <si>
    <t>A nem pénzügyi támogatásban részesülő vállalkozások száma</t>
  </si>
  <si>
    <t>A fejlesztett vagy újonnan létesített iparterületek és ipari parkok területe</t>
  </si>
  <si>
    <t>ha</t>
  </si>
  <si>
    <t>A rehabilitált talaj összkiterjedése</t>
  </si>
  <si>
    <t>A természeti és a kulturális örökségnek, illetve látványosságnak minősülő támogatott helyszíneken tett látogatások várható számának növekedése</t>
  </si>
  <si>
    <t>látogatás/év</t>
  </si>
  <si>
    <t>A felújított vagy korszerűsített utak teljes hossza</t>
  </si>
  <si>
    <t>km</t>
  </si>
  <si>
    <t>6.B</t>
  </si>
  <si>
    <t>Fejlesztett, 0-3 éves gyermekek elhelyezését biztosító férőhelyek száma</t>
  </si>
  <si>
    <t>Újonnan létrehozott, 0-3 éves gyermekek elhelyezését biztosító férőhelyek száma</t>
  </si>
  <si>
    <t>6.C</t>
  </si>
  <si>
    <t>Városi területeken létrehozott vagy helyreállított nyitott terek</t>
  </si>
  <si>
    <t>m2</t>
  </si>
  <si>
    <t>Integrált városfejlesztési stratégiákba bevont területek lakossága</t>
  </si>
  <si>
    <t>személy</t>
  </si>
  <si>
    <t>Bel- és csapadék-vízvédelmi létesítmények hossza</t>
  </si>
  <si>
    <t>m</t>
  </si>
  <si>
    <t>Városi területeken épített vagy renovált köz- vagy kereskedelmi épületek</t>
  </si>
  <si>
    <t>Megújult vagy újonnan kialakított zöldfelület nagysága</t>
  </si>
  <si>
    <t>6.D</t>
  </si>
  <si>
    <t>Kialakított kerékpárosbarát települések vagy településrészek száma</t>
  </si>
  <si>
    <t>Közlekedésbiztonsági fejlesztést megvalósított települések száma</t>
  </si>
  <si>
    <t>Kialakított új, forgalomcsillapított övezetek száma</t>
  </si>
  <si>
    <t>Kialakított kerékpárforgalmi létesítmények hossza</t>
  </si>
  <si>
    <t>6.E</t>
  </si>
  <si>
    <t>A középületek éves primerenergia-fogyasztásának csökkenése</t>
  </si>
  <si>
    <t>kWh/év</t>
  </si>
  <si>
    <t>A megújulóenergia-termelés további kapacitása</t>
  </si>
  <si>
    <t>MW</t>
  </si>
  <si>
    <t>Üvegházhatású gázok becsült éves csökkenése</t>
  </si>
  <si>
    <r>
      <t>tonna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egyenérték</t>
    </r>
  </si>
  <si>
    <t>Energiahatékonysági fejlesztések által elért primer energia felhasználás csökkenés</t>
  </si>
  <si>
    <t>PJ/év</t>
  </si>
  <si>
    <t>A megújuló energiaforrásból előállított energiamennyiség</t>
  </si>
  <si>
    <t>6.F</t>
  </si>
  <si>
    <t>Jobb egészségügyi szolgáltatásokban részesülő lakosság</t>
  </si>
  <si>
    <t>személyek</t>
  </si>
  <si>
    <t>Fejlesztéssel érintett egészségügyi alapellátást nyújtó szolgálatok (benne: háziorvos, házi gyermekorvos, fogorvosi, védőnői szolgálat és kapcsolódó ügyeleti ellátás, iskola-egészségügyi ellátás) száma</t>
  </si>
  <si>
    <t>Újonnan épített vagy felújított rendelők, tanácsadók száma</t>
  </si>
  <si>
    <t>A fejlesztés révén létrejövő, megújuló szociális alapszolgáltatások száma</t>
  </si>
  <si>
    <t>6.G</t>
  </si>
  <si>
    <t>Helyreállított lakóegységek városi területeken</t>
  </si>
  <si>
    <t>lakóegység</t>
  </si>
  <si>
    <r>
      <t>m</t>
    </r>
    <r>
      <rPr>
        <vertAlign val="superscript"/>
        <sz val="10"/>
        <color indexed="8"/>
        <rFont val="Arial"/>
        <family val="2"/>
      </rPr>
      <t>2</t>
    </r>
  </si>
  <si>
    <t>fő</t>
  </si>
  <si>
    <t>Szociális célú városrehabilitációval érintett akcióterületen élő lakosság száma</t>
  </si>
  <si>
    <t>6.H</t>
  </si>
  <si>
    <t>A foglalkoztatási paktumok keretében munkaerőpiaci programokban résztvevők száma</t>
  </si>
  <si>
    <t>6.I</t>
  </si>
  <si>
    <t>Szociális városrehabilitációs programmal elért hátrányos helyzetű lakosság száma</t>
  </si>
  <si>
    <t>Részesedés aránya:</t>
  </si>
  <si>
    <t xml:space="preserve">Saját keretösszeg (Mrd Ft): </t>
  </si>
  <si>
    <t xml:space="preserve">MJV által vállalt célérték ITP (2018) - ahol releváns </t>
  </si>
  <si>
    <t xml:space="preserve">TOP (2018-as) célértékhez való hozzájárulás mértéke (%) - ahol releváns  </t>
  </si>
  <si>
    <t xml:space="preserve">TOP 6. prioritáson belüli intézkedések </t>
  </si>
  <si>
    <t>MJV önkormányzat projektjei</t>
  </si>
  <si>
    <t>MJV tartalék (átcsoportosítható)</t>
  </si>
  <si>
    <t xml:space="preserve">Egyéb területi szereplők számára pályázható  </t>
  </si>
  <si>
    <t xml:space="preserve">Forráskeret felhasználási módok </t>
  </si>
  <si>
    <t>6.1 Gazdaság-fejlesztés (Mrd Ft)</t>
  </si>
  <si>
    <t>6.2 Családbarát, munkába állást segítő intézmények, köz-szolgáltatások fejlesztése (Mrd Ft)</t>
  </si>
  <si>
    <t>6.3 Gazdaság-élénkítő és népesség-megtartó városfejlesztés (Mrd Ft)</t>
  </si>
  <si>
    <t>6.4 Fenntartható városi közlekedés-fejlesztés (Mrd Ft)</t>
  </si>
  <si>
    <t>6.5 Önkormányzatok energia-hatékonyságának és a megújuló energia-felhasználás arányának növelése (Mrd Ft)</t>
  </si>
  <si>
    <t>6.6 Városi köz-szolgáltatások fejlesztése (Mrd Ft)</t>
  </si>
  <si>
    <t>6.7 Leromlott városi területek rehabilitációja (Mrd Ft)</t>
  </si>
  <si>
    <t>6.8 Gazdaság-fejlesztéshez kapcsolódó foglalkoztatás-fejlesztés (Mrd Ft)</t>
  </si>
  <si>
    <t>6.9 Társadalmi kohéziót célzó helyi programok (Mrd Ft)</t>
  </si>
  <si>
    <t xml:space="preserve">INDIKÁTOR VÁLLALÁSOK </t>
  </si>
  <si>
    <t xml:space="preserve">ÜTEMEZÉS  </t>
  </si>
  <si>
    <t>FORRÁSKERET ALLOKÁCIÓ 1.</t>
  </si>
  <si>
    <t>FORRÁSKERET ALLOKÁCIÓ 2.</t>
  </si>
  <si>
    <t>FORRÁSKERET ALLOKÁCIÓ 3.</t>
  </si>
  <si>
    <t>1né</t>
  </si>
  <si>
    <t>2.né</t>
  </si>
  <si>
    <t>3.né</t>
  </si>
  <si>
    <t>4.né</t>
  </si>
  <si>
    <t>1 fé</t>
  </si>
  <si>
    <t>2.fé</t>
  </si>
  <si>
    <t xml:space="preserve">MJV önk. </t>
  </si>
  <si>
    <t>MJV tart.</t>
  </si>
  <si>
    <t>egyéb ter.szerep</t>
  </si>
  <si>
    <t xml:space="preserve">6. prioritás / Intékedések </t>
  </si>
  <si>
    <t xml:space="preserve">intézkedésre eső összeg </t>
  </si>
  <si>
    <t xml:space="preserve">felhasználási mód </t>
  </si>
  <si>
    <t>mód szerinti felosztás</t>
  </si>
  <si>
    <t xml:space="preserve">Minden adat automatikusan megjelenik a 3. fejezet munkalapjairól. </t>
  </si>
  <si>
    <r>
      <rPr>
        <b/>
        <sz val="11"/>
        <color indexed="8"/>
        <rFont val="Calibri"/>
        <family val="2"/>
      </rPr>
      <t>Ellenőrzés:</t>
    </r>
    <r>
      <rPr>
        <sz val="11"/>
        <color theme="1"/>
        <rFont val="Calibri"/>
        <family val="2"/>
      </rPr>
      <t xml:space="preserve"> </t>
    </r>
  </si>
  <si>
    <t xml:space="preserve">Intézkedés megnevezése </t>
  </si>
  <si>
    <t xml:space="preserve">ellenőrzés </t>
  </si>
  <si>
    <r>
      <rPr>
        <b/>
        <sz val="11"/>
        <rFont val="Calibri"/>
        <family val="2"/>
      </rPr>
      <t>FONTOS:</t>
    </r>
    <r>
      <rPr>
        <sz val="11"/>
        <rFont val="Calibri"/>
        <family val="2"/>
      </rPr>
      <t xml:space="preserve"> Az egyes intézkedésekhez tartozó lista tetszés szerint sorokkal bővíthető. Amennyiben sorokat szúr be, kérjük az összesítő képletbe vezesse be az új részösszegeket tartalmazó cellákat. </t>
    </r>
  </si>
  <si>
    <t xml:space="preserve"> Újonnan létrehozott, 3-6 éves gyermekek elhelyezését biztosító férőhelyek száma</t>
  </si>
  <si>
    <t>A helyi társadalmi akciókba bevonás érdekében elért hátrányos helyzetű személyek száma</t>
  </si>
  <si>
    <r>
      <t xml:space="preserve">Kérjük módosítsa a százalékos </t>
    </r>
    <r>
      <rPr>
        <b/>
        <sz val="11"/>
        <rFont val="Calibri"/>
        <family val="2"/>
      </rPr>
      <t>értéket, az MJV döntése alapján</t>
    </r>
  </si>
  <si>
    <t>Kiemelt kedvezményezetti csoport kerete</t>
  </si>
  <si>
    <t xml:space="preserve">kiem. kedv csop </t>
  </si>
  <si>
    <t xml:space="preserve">Ellenőrzés </t>
  </si>
  <si>
    <t xml:space="preserve">Ellenőrzés: </t>
  </si>
  <si>
    <t>Ellenőrzés:</t>
  </si>
  <si>
    <r>
      <rPr>
        <b/>
        <sz val="11"/>
        <rFont val="Calibri"/>
        <family val="2"/>
      </rPr>
      <t>Fontos:</t>
    </r>
    <r>
      <rPr>
        <sz val="11"/>
        <rFont val="Calibri"/>
        <family val="2"/>
      </rPr>
      <t xml:space="preserve"> A %-os arányokat a területi szereplő döntése  szerint változtatja. A táblázatban egy példa található, amelyre a diagram elkészült. A diagram követi a változásokat.
</t>
    </r>
    <r>
      <rPr>
        <b/>
        <sz val="11"/>
        <rFont val="Calibri"/>
        <family val="2"/>
      </rPr>
      <t xml:space="preserve">Kérjük, az adatbevitelt követően automatikusan elkészülő diagramot illessze be az ITP dokumentum 3. fejezetébe, kép formátumban és a belső arányok megválasztásához fűzzön magyarázatot. </t>
    </r>
  </si>
  <si>
    <t>Mérték-egysége</t>
  </si>
  <si>
    <r>
      <rPr>
        <b/>
        <sz val="11"/>
        <rFont val="Calibri"/>
        <family val="2"/>
      </rPr>
      <t>Fontos:</t>
    </r>
    <r>
      <rPr>
        <sz val="11"/>
        <rFont val="Calibri"/>
        <family val="2"/>
      </rPr>
      <t xml:space="preserve"> Az ITP excel fájl összes munkalapja összefügg. Minden munkalapon csak a sárgával jelölt cellákat kell kitölteni vagy módosítani. A táblázat további elemei (beleértve a diagramokat is) a bevitt adatoknak megfelelően változnak.
</t>
    </r>
    <r>
      <rPr>
        <b/>
        <sz val="11"/>
        <rFont val="Calibri"/>
        <family val="2"/>
      </rPr>
      <t xml:space="preserve">Kérjük, a piros keretben lévő adattartalmat, a magyarázó táblát és a diagramot másolja be az ITP dokumentum megfelelő fejezetébe kép formátumban. </t>
    </r>
  </si>
  <si>
    <r>
      <rPr>
        <b/>
        <sz val="11"/>
        <rFont val="Calibri"/>
        <family val="2"/>
      </rPr>
      <t>Fontos:</t>
    </r>
    <r>
      <rPr>
        <sz val="11"/>
        <rFont val="Calibri"/>
        <family val="2"/>
      </rPr>
      <t xml:space="preserve"> A táblázat a kereszthivatkozások miatt nem igényel kiegészítést, minden adatot és információt az előző munkalapokról vesz. 
</t>
    </r>
    <r>
      <rPr>
        <b/>
        <sz val="11"/>
        <rFont val="Calibri"/>
        <family val="2"/>
      </rPr>
      <t>Kérjük, a diagramot illessze be az ITP dokumentum 3. fejezetébe, kép formátumban.</t>
    </r>
  </si>
  <si>
    <t>Teljes TOP MJV keretösszeg (Mrd Ft)</t>
  </si>
  <si>
    <t>Fejlesztett 3-6 éves gyermekek elhelyezését biztosító férőhelyek száma</t>
  </si>
  <si>
    <t xml:space="preserve">Fejlesztési elképzelések / beavatkozás megnevezése </t>
  </si>
  <si>
    <t xml:space="preserve">az intézkedés fejlesztési elképzelési összesen </t>
  </si>
  <si>
    <t>Az MJV választott intézkedésenkénti forráskeretei alapján számított indikátorértékei</t>
  </si>
  <si>
    <t xml:space="preserve">Az MJV  indikátorvállalása </t>
  </si>
  <si>
    <t xml:space="preserve">A TOP teljes MJV keret felosztása az intézkedések között </t>
  </si>
  <si>
    <t xml:space="preserve">TOP MJV forráskeret inzézkedésenként   </t>
  </si>
  <si>
    <t xml:space="preserve">MJV keretösszege intézkedésenként   </t>
  </si>
  <si>
    <t xml:space="preserve">Az MJV aránya a TOP  intézkedésre eső teljes keretösszegből   </t>
  </si>
  <si>
    <t xml:space="preserve">Az MJV intézkedésekre eső választott forráskerete  </t>
  </si>
  <si>
    <t xml:space="preserve">Arány az MJV   intézkedésenkénti választott forráskeretei alapján </t>
  </si>
  <si>
    <t xml:space="preserve">TOP forrás-arányos indkátorértékek </t>
  </si>
  <si>
    <t>Eltérések magyarázata</t>
  </si>
  <si>
    <t xml:space="preserve">az intézkedés fejlesztési elképzelései összesen </t>
  </si>
  <si>
    <r>
      <rPr>
        <b/>
        <sz val="11"/>
        <rFont val="Calibri"/>
        <family val="2"/>
      </rPr>
      <t xml:space="preserve">FONTOS: </t>
    </r>
    <r>
      <rPr>
        <sz val="11"/>
        <rFont val="Calibri"/>
        <family val="2"/>
      </rPr>
      <t xml:space="preserve">A célérték reális meghatározásában segít, ha a területi szereplő a TOP teljes MJV forráskerethez viszonyítja saját forráskeretét és ennek megfelelően arányosítja az indikátorvállalásait. A segítő számításhoz a táblázat az 1. munkalap adatait használja. A forrásarányos célérték egy iránymutatás, az ettől való eltérő vállalás lehetséges.
</t>
    </r>
    <r>
      <rPr>
        <b/>
        <sz val="11"/>
        <rFont val="Calibri"/>
        <family val="2"/>
      </rPr>
      <t>Kérjük, a teljes munkalapot másolja be az ITP dokumentumba.</t>
    </r>
  </si>
  <si>
    <t xml:space="preserve">Kecskemét Megyei Jogú Város </t>
  </si>
  <si>
    <t>Kecskemét Megyei Jogú Város Integrált Területi Programja</t>
  </si>
  <si>
    <t>Nincs eltérés.</t>
  </si>
  <si>
    <t>Városháza turisztikai jellegű felújítása</t>
  </si>
  <si>
    <t>Nyugati krt. folytatása az 5. sz. főútig</t>
  </si>
  <si>
    <t>Homokbánya innovációs területhez kapcsolódó útfejlesztés</t>
  </si>
  <si>
    <t>Kecskemét közigazgatási területén elhelyezkedő bölcsödék-óvodák rekonstrukciója, valamint új bölcsödei férőhelyek kialakítása</t>
  </si>
  <si>
    <t>A Homokbányához kapcsolódó környezeti tehermentesítés, szolgáltatások fejlesztése - zöldfelületek kialakítása</t>
  </si>
  <si>
    <t>Rudolf-kert és környezetének közterületi  fejlesztése</t>
  </si>
  <si>
    <t>Kecskeméti élményfürdő gyógyászati és rehabilitációs célú továbbfejlesztése, valamint egyedi arculat kialakítása</t>
  </si>
  <si>
    <t>Kecskemét kerékpáros közlekedési feltételeinek javítása, valamint a hivatásforgalmi kerékpárforgalmi létesítmények hiányzó szakaszainak kiépítése</t>
  </si>
  <si>
    <t>Kecskemét Megyei Jogú Város Önkormányzata intézményeinek energiahatékonysági jellegű rekonstrukciója</t>
  </si>
  <si>
    <t>KMJV Önkormányzata Fenntartható Energia Akcióprogramjának (SEAP) elkészítése</t>
  </si>
  <si>
    <t>Kecskemét egészségügyi/háziorvosi szolgálat ellátását biztosító intézmények fejlesztése</t>
  </si>
  <si>
    <t>Egészségügyi alapellátási intézményhálózat eszközfejlesztése</t>
  </si>
  <si>
    <t xml:space="preserve">Homokbánya területén napalli ellátó intézmény létrehozása a demens idősek, fogyatékkal és autizmussal élő felnőttek részére </t>
  </si>
  <si>
    <t>Az ESZII szociális alapszolgáltatást nyújtó telephelyeinek fejlesztése</t>
  </si>
  <si>
    <t xml:space="preserve">Margaréta Otthon és Őszirózsa Időskorúak Gondozóháza energetikai fejlesztése, épületrekonstrukciója </t>
  </si>
  <si>
    <t xml:space="preserve"> Foglalkoztatásbővítéshez és gazdaságfejlesztéshez kapcsolódó ESZA tevékenység</t>
  </si>
  <si>
    <t>Szociális városrehabilitációhoz és társ.-i kohéziót erősítő programok ESZA támogatása</t>
  </si>
  <si>
    <t>az intézkedés fejlesztési elképzelései összesen (millió Ft)</t>
  </si>
  <si>
    <t>Széchenyi tér funkcióváltó átalakítása (mélygarázszsal, vegyes funkciójú, közösségi elemeket is magukban foglaló, épületszárnyak a tér északi, déli és nyugati oldalán) tourinform</t>
  </si>
  <si>
    <r>
      <t>36 férőhelyes idősek otthona építési fejlesztése a Szent László városban</t>
    </r>
    <r>
      <rPr>
        <sz val="11"/>
        <color indexed="10"/>
        <rFont val="Cambria"/>
        <family val="1"/>
      </rPr>
      <t xml:space="preserve"> </t>
    </r>
  </si>
  <si>
    <t xml:space="preserve">A fejlesztési elképzelés /beavatkozás  becsült költsége (millió Ft) </t>
  </si>
  <si>
    <r>
      <t xml:space="preserve">Első forrásfelhasználási mód keret összege </t>
    </r>
    <r>
      <rPr>
        <sz val="12"/>
        <color indexed="8"/>
        <rFont val="Calibri"/>
        <family val="2"/>
      </rPr>
      <t>(az adat forrása a 3. munkalap)  Mrd Ft</t>
    </r>
  </si>
  <si>
    <t>Fenntartható Városi Mobilitási Terv (SUMP)</t>
  </si>
  <si>
    <t>Bölcsödei, óvodai ellátást kiegészítő intézmény létrehozása, mely a gyermekek délutáni, esti felügyeletét biztosítja</t>
  </si>
  <si>
    <t>Köz- és kereskedelmi épületek rekonstrukciója</t>
  </si>
  <si>
    <t>Az indikátor felülvizsgálata javasolt.</t>
  </si>
  <si>
    <t>Az indikátor felülvizsgálata erőteljesen javasolt.</t>
  </si>
  <si>
    <t>Zöld város modellprogram a Homokbánya területén</t>
  </si>
  <si>
    <t xml:space="preserve">Technológiai park kialakítása a Homokbánya területén </t>
  </si>
  <si>
    <t>Megújított zöld felületek kialakítása, közterületfejlesztés</t>
  </si>
  <si>
    <t>Inteligens utastájékoztatási rendszer fejlesztése (50 utastájékoztató oszlop beszerzése, E-jegyrendszer kialakítáa)</t>
  </si>
  <si>
    <t>Kecskemét forgalmi csómópontjainak kiépítése, közlekedésfejlesztés</t>
  </si>
  <si>
    <t>Szociális városrehabilitációs beavatkozás megvalósítása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</si>
</sst>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"/>
    <numFmt numFmtId="166" formatCode="0.000"/>
    <numFmt numFmtId="167" formatCode="0.0%"/>
    <numFmt numFmtId="168" formatCode="0.000%"/>
    <numFmt numFmtId="169" formatCode="0.0000%"/>
    <numFmt numFmtId="170" formatCode="0.00000%"/>
    <numFmt numFmtId="171" formatCode="0.000000%"/>
    <numFmt numFmtId="172" formatCode="0.0000000%"/>
    <numFmt numFmtId="173" formatCode="0.00000000%"/>
    <numFmt numFmtId="174" formatCode="0.000000000%"/>
    <numFmt numFmtId="175" formatCode="0.0000000000%"/>
    <numFmt numFmtId="176" formatCode="0.00000000000%"/>
    <numFmt numFmtId="177" formatCode="0.000000000000%"/>
    <numFmt numFmtId="178" formatCode="0.000000"/>
    <numFmt numFmtId="179" formatCode="0.00000"/>
    <numFmt numFmtId="180" formatCode="0.0000"/>
    <numFmt numFmtId="181" formatCode="_-* #,##0.0\ _F_t_-;\-* #,##0.0\ _F_t_-;_-* &quot;-&quot;??\ _F_t_-;_-@_-"/>
    <numFmt numFmtId="182" formatCode="0.00000000"/>
    <numFmt numFmtId="183" formatCode="0.0000000"/>
    <numFmt numFmtId="184" formatCode="&quot;H-&quot;0000"/>
    <numFmt numFmtId="185" formatCode="_-* #,##0\ _F_t_-;\-* #,##0\ _F_t_-;_-* &quot;-&quot;??\ _F_t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mbria"/>
      <family val="1"/>
    </font>
    <font>
      <sz val="10"/>
      <name val="Arial"/>
      <family val="2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sz val="14"/>
      <name val="Calibri"/>
      <family val="2"/>
    </font>
    <font>
      <sz val="11"/>
      <name val="Cambria"/>
      <family val="1"/>
    </font>
    <font>
      <sz val="11"/>
      <color indexed="8"/>
      <name val="Cambria"/>
      <family val="1"/>
    </font>
    <font>
      <sz val="11"/>
      <color indexed="8"/>
      <name val="Times New Roman"/>
      <family val="1"/>
    </font>
    <font>
      <i/>
      <sz val="11"/>
      <name val="Calibri"/>
      <family val="2"/>
    </font>
    <font>
      <b/>
      <sz val="16"/>
      <color indexed="40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mbria"/>
      <family val="1"/>
    </font>
    <font>
      <sz val="11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>
        <color rgb="FFFF0000"/>
      </top>
      <bottom style="thin"/>
    </border>
    <border>
      <left style="thin"/>
      <right>
        <color indexed="63"/>
      </right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Font="1" applyAlignment="1">
      <alignment/>
    </xf>
    <xf numFmtId="0" fontId="61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10" fontId="61" fillId="23" borderId="1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7" fillId="1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 wrapText="1"/>
    </xf>
    <xf numFmtId="10" fontId="0" fillId="36" borderId="10" xfId="0" applyNumberFormat="1" applyFill="1" applyBorder="1" applyAlignment="1">
      <alignment horizontal="center" vertical="center" wrapText="1"/>
    </xf>
    <xf numFmtId="10" fontId="0" fillId="7" borderId="10" xfId="0" applyNumberFormat="1" applyFill="1" applyBorder="1" applyAlignment="1">
      <alignment horizontal="center" vertical="center" wrapText="1"/>
    </xf>
    <xf numFmtId="0" fontId="57" fillId="37" borderId="10" xfId="0" applyFont="1" applyFill="1" applyBorder="1" applyAlignment="1">
      <alignment horizontal="center" vertical="center" wrapText="1"/>
    </xf>
    <xf numFmtId="0" fontId="61" fillId="37" borderId="10" xfId="0" applyFont="1" applyFill="1" applyBorder="1" applyAlignment="1">
      <alignment horizontal="center" vertical="center" wrapText="1"/>
    </xf>
    <xf numFmtId="0" fontId="62" fillId="36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10" fontId="61" fillId="36" borderId="10" xfId="0" applyNumberFormat="1" applyFont="1" applyFill="1" applyBorder="1" applyAlignment="1">
      <alignment horizontal="center" vertical="center"/>
    </xf>
    <xf numFmtId="10" fontId="63" fillId="38" borderId="10" xfId="0" applyNumberFormat="1" applyFont="1" applyFill="1" applyBorder="1" applyAlignment="1">
      <alignment horizontal="center" vertical="center"/>
    </xf>
    <xf numFmtId="9" fontId="57" fillId="38" borderId="10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vertical="center"/>
    </xf>
    <xf numFmtId="0" fontId="57" fillId="36" borderId="10" xfId="0" applyFont="1" applyFill="1" applyBorder="1" applyAlignment="1">
      <alignment vertical="center"/>
    </xf>
    <xf numFmtId="0" fontId="57" fillId="36" borderId="10" xfId="0" applyFont="1" applyFill="1" applyBorder="1" applyAlignment="1">
      <alignment wrapText="1"/>
    </xf>
    <xf numFmtId="0" fontId="57" fillId="37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2" fontId="57" fillId="36" borderId="10" xfId="0" applyNumberFormat="1" applyFont="1" applyFill="1" applyBorder="1" applyAlignment="1">
      <alignment vertical="center"/>
    </xf>
    <xf numFmtId="2" fontId="57" fillId="36" borderId="10" xfId="0" applyNumberFormat="1" applyFont="1" applyFill="1" applyBorder="1" applyAlignment="1">
      <alignment wrapText="1"/>
    </xf>
    <xf numFmtId="2" fontId="0" fillId="36" borderId="10" xfId="0" applyNumberFormat="1" applyFill="1" applyBorder="1" applyAlignment="1">
      <alignment/>
    </xf>
    <xf numFmtId="0" fontId="64" fillId="36" borderId="10" xfId="0" applyFont="1" applyFill="1" applyBorder="1" applyAlignment="1">
      <alignment vertical="center"/>
    </xf>
    <xf numFmtId="0" fontId="57" fillId="37" borderId="10" xfId="0" applyFont="1" applyFill="1" applyBorder="1" applyAlignment="1">
      <alignment horizontal="center" wrapText="1"/>
    </xf>
    <xf numFmtId="2" fontId="57" fillId="0" borderId="10" xfId="0" applyNumberFormat="1" applyFont="1" applyBorder="1" applyAlignment="1">
      <alignment horizontal="center" vertical="center"/>
    </xf>
    <xf numFmtId="0" fontId="57" fillId="33" borderId="10" xfId="0" applyFont="1" applyFill="1" applyBorder="1" applyAlignment="1">
      <alignment vertical="center" wrapText="1"/>
    </xf>
    <xf numFmtId="0" fontId="57" fillId="33" borderId="11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0" fillId="39" borderId="10" xfId="0" applyFill="1" applyBorder="1" applyAlignment="1">
      <alignment vertical="center"/>
    </xf>
    <xf numFmtId="0" fontId="61" fillId="37" borderId="10" xfId="0" applyFont="1" applyFill="1" applyBorder="1" applyAlignment="1">
      <alignment horizontal="center" vertical="center"/>
    </xf>
    <xf numFmtId="0" fontId="62" fillId="34" borderId="0" xfId="0" applyFont="1" applyFill="1" applyBorder="1" applyAlignment="1">
      <alignment vertical="center" wrapText="1"/>
    </xf>
    <xf numFmtId="0" fontId="0" fillId="39" borderId="10" xfId="0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61" fillId="36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65" fillId="33" borderId="10" xfId="0" applyFont="1" applyFill="1" applyBorder="1" applyAlignment="1">
      <alignment horizontal="center" vertical="center" wrapText="1"/>
    </xf>
    <xf numFmtId="10" fontId="65" fillId="23" borderId="10" xfId="0" applyNumberFormat="1" applyFont="1" applyFill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0" fontId="0" fillId="40" borderId="10" xfId="0" applyFill="1" applyBorder="1" applyAlignment="1">
      <alignment/>
    </xf>
    <xf numFmtId="2" fontId="0" fillId="40" borderId="10" xfId="0" applyNumberFormat="1" applyFill="1" applyBorder="1" applyAlignment="1">
      <alignment/>
    </xf>
    <xf numFmtId="166" fontId="61" fillId="36" borderId="10" xfId="0" applyNumberFormat="1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10" fontId="7" fillId="36" borderId="10" xfId="0" applyNumberFormat="1" applyFont="1" applyFill="1" applyBorder="1" applyAlignment="1">
      <alignment horizontal="center" vertical="center" wrapText="1"/>
    </xf>
    <xf numFmtId="0" fontId="62" fillId="36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41" borderId="10" xfId="0" applyFont="1" applyFill="1" applyBorder="1" applyAlignment="1">
      <alignment vertical="center" wrapText="1"/>
    </xf>
    <xf numFmtId="0" fontId="0" fillId="36" borderId="11" xfId="0" applyNumberFormat="1" applyFill="1" applyBorder="1" applyAlignment="1">
      <alignment horizontal="center" vertical="center"/>
    </xf>
    <xf numFmtId="0" fontId="0" fillId="38" borderId="11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5" borderId="11" xfId="0" applyNumberForma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vertical="center" wrapText="1"/>
    </xf>
    <xf numFmtId="0" fontId="7" fillId="41" borderId="12" xfId="0" applyFont="1" applyFill="1" applyBorder="1" applyAlignment="1">
      <alignment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 wrapText="1"/>
    </xf>
    <xf numFmtId="166" fontId="61" fillId="36" borderId="17" xfId="0" applyNumberFormat="1" applyFont="1" applyFill="1" applyBorder="1" applyAlignment="1">
      <alignment horizontal="center" vertical="center"/>
    </xf>
    <xf numFmtId="0" fontId="61" fillId="33" borderId="18" xfId="0" applyFont="1" applyFill="1" applyBorder="1" applyAlignment="1">
      <alignment horizontal="center" vertical="center" wrapText="1"/>
    </xf>
    <xf numFmtId="2" fontId="61" fillId="36" borderId="18" xfId="0" applyNumberFormat="1" applyFont="1" applyFill="1" applyBorder="1" applyAlignment="1">
      <alignment horizontal="center" vertical="center"/>
    </xf>
    <xf numFmtId="0" fontId="57" fillId="40" borderId="11" xfId="0" applyFont="1" applyFill="1" applyBorder="1" applyAlignment="1">
      <alignment horizontal="center" vertical="center" wrapText="1"/>
    </xf>
    <xf numFmtId="2" fontId="0" fillId="40" borderId="11" xfId="0" applyNumberFormat="1" applyFill="1" applyBorder="1" applyAlignment="1">
      <alignment/>
    </xf>
    <xf numFmtId="2" fontId="0" fillId="40" borderId="19" xfId="0" applyNumberFormat="1" applyFill="1" applyBorder="1" applyAlignment="1">
      <alignment horizontal="center" vertical="center"/>
    </xf>
    <xf numFmtId="0" fontId="57" fillId="40" borderId="19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vertical="center"/>
    </xf>
    <xf numFmtId="0" fontId="0" fillId="38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1" fillId="33" borderId="20" xfId="0" applyFont="1" applyFill="1" applyBorder="1" applyAlignment="1">
      <alignment horizontal="center" vertical="center" wrapText="1"/>
    </xf>
    <xf numFmtId="10" fontId="61" fillId="23" borderId="12" xfId="0" applyNumberFormat="1" applyFont="1" applyFill="1" applyBorder="1" applyAlignment="1">
      <alignment horizontal="center" vertical="center"/>
    </xf>
    <xf numFmtId="166" fontId="61" fillId="36" borderId="12" xfId="0" applyNumberFormat="1" applyFont="1" applyFill="1" applyBorder="1" applyAlignment="1">
      <alignment horizontal="center" vertical="center"/>
    </xf>
    <xf numFmtId="10" fontId="63" fillId="38" borderId="12" xfId="0" applyNumberFormat="1" applyFont="1" applyFill="1" applyBorder="1" applyAlignment="1">
      <alignment horizontal="center" vertical="center"/>
    </xf>
    <xf numFmtId="10" fontId="61" fillId="36" borderId="12" xfId="0" applyNumberFormat="1" applyFont="1" applyFill="1" applyBorder="1" applyAlignment="1">
      <alignment horizontal="center" vertical="center"/>
    </xf>
    <xf numFmtId="166" fontId="61" fillId="36" borderId="21" xfId="0" applyNumberFormat="1" applyFont="1" applyFill="1" applyBorder="1" applyAlignment="1">
      <alignment horizontal="center" vertical="center"/>
    </xf>
    <xf numFmtId="0" fontId="61" fillId="40" borderId="15" xfId="0" applyFont="1" applyFill="1" applyBorder="1" applyAlignment="1">
      <alignment horizontal="center" vertical="center" wrapText="1"/>
    </xf>
    <xf numFmtId="0" fontId="0" fillId="40" borderId="15" xfId="0" applyFill="1" applyBorder="1" applyAlignment="1">
      <alignment/>
    </xf>
    <xf numFmtId="10" fontId="0" fillId="40" borderId="15" xfId="0" applyNumberFormat="1" applyFill="1" applyBorder="1" applyAlignment="1">
      <alignment horizontal="center" vertical="center"/>
    </xf>
    <xf numFmtId="166" fontId="0" fillId="40" borderId="15" xfId="0" applyNumberForma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61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10" fontId="0" fillId="40" borderId="11" xfId="0" applyNumberFormat="1" applyFill="1" applyBorder="1" applyAlignment="1">
      <alignment/>
    </xf>
    <xf numFmtId="0" fontId="61" fillId="23" borderId="10" xfId="0" applyFont="1" applyFill="1" applyBorder="1" applyAlignment="1">
      <alignment horizontal="center" vertical="center" wrapText="1"/>
    </xf>
    <xf numFmtId="0" fontId="57" fillId="2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0" borderId="11" xfId="0" applyBorder="1" applyAlignment="1">
      <alignment/>
    </xf>
    <xf numFmtId="0" fontId="50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62" fillId="34" borderId="22" xfId="0" applyFont="1" applyFill="1" applyBorder="1" applyAlignment="1">
      <alignment vertical="center" wrapText="1"/>
    </xf>
    <xf numFmtId="0" fontId="0" fillId="34" borderId="23" xfId="0" applyNumberFormat="1" applyFill="1" applyBorder="1" applyAlignment="1">
      <alignment/>
    </xf>
    <xf numFmtId="0" fontId="57" fillId="34" borderId="0" xfId="0" applyFont="1" applyFill="1" applyAlignment="1">
      <alignment horizontal="center" vertical="center"/>
    </xf>
    <xf numFmtId="0" fontId="57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66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left" vertical="center" wrapText="1"/>
    </xf>
    <xf numFmtId="0" fontId="50" fillId="34" borderId="24" xfId="0" applyFont="1" applyFill="1" applyBorder="1" applyAlignment="1">
      <alignment vertical="center" wrapText="1"/>
    </xf>
    <xf numFmtId="0" fontId="0" fillId="34" borderId="0" xfId="0" applyFill="1" applyBorder="1" applyAlignment="1">
      <alignment horizontal="center" vertical="center" wrapText="1"/>
    </xf>
    <xf numFmtId="0" fontId="57" fillId="14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vertical="center" wrapText="1"/>
    </xf>
    <xf numFmtId="0" fontId="57" fillId="42" borderId="10" xfId="0" applyFont="1" applyFill="1" applyBorder="1" applyAlignment="1">
      <alignment horizontal="center"/>
    </xf>
    <xf numFmtId="0" fontId="0" fillId="34" borderId="24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8" borderId="10" xfId="0" applyFill="1" applyBorder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0" fontId="67" fillId="37" borderId="10" xfId="0" applyFont="1" applyFill="1" applyBorder="1" applyAlignment="1">
      <alignment horizontal="center" vertical="center" wrapText="1"/>
    </xf>
    <xf numFmtId="2" fontId="61" fillId="23" borderId="10" xfId="0" applyNumberFormat="1" applyFont="1" applyFill="1" applyBorder="1" applyAlignment="1">
      <alignment horizontal="center" vertical="center"/>
    </xf>
    <xf numFmtId="2" fontId="0" fillId="40" borderId="15" xfId="0" applyNumberFormat="1" applyFill="1" applyBorder="1" applyAlignment="1">
      <alignment horizontal="center" vertical="center"/>
    </xf>
    <xf numFmtId="0" fontId="36" fillId="35" borderId="10" xfId="0" applyFont="1" applyFill="1" applyBorder="1" applyAlignment="1">
      <alignment horizontal="center" vertical="center" wrapText="1"/>
    </xf>
    <xf numFmtId="2" fontId="0" fillId="9" borderId="10" xfId="0" applyNumberFormat="1" applyFill="1" applyBorder="1" applyAlignment="1">
      <alignment horizontal="center" vertical="center"/>
    </xf>
    <xf numFmtId="10" fontId="0" fillId="9" borderId="10" xfId="0" applyNumberFormat="1" applyFill="1" applyBorder="1" applyAlignment="1">
      <alignment horizontal="center" vertical="center"/>
    </xf>
    <xf numFmtId="1" fontId="0" fillId="9" borderId="10" xfId="0" applyNumberFormat="1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0" fontId="0" fillId="0" borderId="10" xfId="0" applyNumberFormat="1" applyFill="1" applyBorder="1" applyAlignment="1">
      <alignment horizontal="center" vertical="center"/>
    </xf>
    <xf numFmtId="1" fontId="62" fillId="44" borderId="10" xfId="0" applyNumberFormat="1" applyFont="1" applyFill="1" applyBorder="1" applyAlignment="1">
      <alignment horizontal="center" vertical="center"/>
    </xf>
    <xf numFmtId="166" fontId="0" fillId="9" borderId="10" xfId="0" applyNumberFormat="1" applyFill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2" fontId="0" fillId="45" borderId="10" xfId="0" applyNumberFormat="1" applyFill="1" applyBorder="1" applyAlignment="1">
      <alignment horizontal="center" vertical="center"/>
    </xf>
    <xf numFmtId="166" fontId="0" fillId="45" borderId="10" xfId="0" applyNumberFormat="1" applyFill="1" applyBorder="1" applyAlignment="1">
      <alignment horizontal="center" vertical="center"/>
    </xf>
    <xf numFmtId="0" fontId="0" fillId="45" borderId="10" xfId="0" applyFill="1" applyBorder="1" applyAlignment="1">
      <alignment/>
    </xf>
    <xf numFmtId="166" fontId="0" fillId="45" borderId="10" xfId="0" applyNumberFormat="1" applyFill="1" applyBorder="1" applyAlignment="1">
      <alignment/>
    </xf>
    <xf numFmtId="0" fontId="57" fillId="34" borderId="0" xfId="0" applyFont="1" applyFill="1" applyAlignment="1">
      <alignment/>
    </xf>
    <xf numFmtId="0" fontId="57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vertical="center" wrapText="1"/>
    </xf>
    <xf numFmtId="10" fontId="8" fillId="14" borderId="10" xfId="0" applyNumberFormat="1" applyFont="1" applyFill="1" applyBorder="1" applyAlignment="1">
      <alignment vertical="center" wrapText="1"/>
    </xf>
    <xf numFmtId="0" fontId="57" fillId="34" borderId="25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8" borderId="10" xfId="0" applyFill="1" applyBorder="1" applyAlignment="1">
      <alignment vertical="center"/>
    </xf>
    <xf numFmtId="1" fontId="0" fillId="38" borderId="10" xfId="0" applyNumberFormat="1" applyFill="1" applyBorder="1" applyAlignment="1">
      <alignment vertical="center"/>
    </xf>
    <xf numFmtId="0" fontId="0" fillId="38" borderId="10" xfId="0" applyFill="1" applyBorder="1" applyAlignment="1" applyProtection="1">
      <alignment horizontal="center" vertical="center"/>
      <protection/>
    </xf>
    <xf numFmtId="1" fontId="37" fillId="38" borderId="10" xfId="58" applyNumberFormat="1" applyFont="1" applyFill="1" applyBorder="1" applyAlignment="1" applyProtection="1">
      <alignment horizontal="left" vertical="center" wrapText="1"/>
      <protection locked="0"/>
    </xf>
    <xf numFmtId="1" fontId="37" fillId="38" borderId="10" xfId="58" applyNumberFormat="1" applyFont="1" applyFill="1" applyBorder="1" applyAlignment="1" applyProtection="1">
      <alignment vertical="center" wrapText="1"/>
      <protection locked="0"/>
    </xf>
    <xf numFmtId="14" fontId="37" fillId="38" borderId="10" xfId="58" applyNumberFormat="1" applyFont="1" applyFill="1" applyBorder="1" applyAlignment="1" applyProtection="1">
      <alignment vertical="center" wrapText="1"/>
      <protection locked="0"/>
    </xf>
    <xf numFmtId="0" fontId="37" fillId="38" borderId="10" xfId="0" applyFont="1" applyFill="1" applyBorder="1" applyAlignment="1">
      <alignment horizontal="left" vertical="center" wrapText="1"/>
    </xf>
    <xf numFmtId="0" fontId="37" fillId="38" borderId="10" xfId="58" applyFont="1" applyFill="1" applyBorder="1" applyAlignment="1" applyProtection="1">
      <alignment vertical="center" wrapText="1"/>
      <protection locked="0"/>
    </xf>
    <xf numFmtId="14" fontId="68" fillId="38" borderId="10" xfId="58" applyNumberFormat="1" applyFont="1" applyFill="1" applyBorder="1" applyAlignment="1" applyProtection="1">
      <alignment horizontal="left" vertical="center" wrapText="1"/>
      <protection locked="0"/>
    </xf>
    <xf numFmtId="1" fontId="68" fillId="38" borderId="10" xfId="58" applyNumberFormat="1" applyFont="1" applyFill="1" applyBorder="1" applyAlignment="1" applyProtection="1">
      <alignment horizontal="left" vertical="center" wrapText="1"/>
      <protection locked="0"/>
    </xf>
    <xf numFmtId="49" fontId="69" fillId="38" borderId="10" xfId="58" applyNumberFormat="1" applyFont="1" applyFill="1" applyBorder="1" applyAlignment="1" applyProtection="1">
      <alignment horizontal="left" vertical="center"/>
      <protection locked="0"/>
    </xf>
    <xf numFmtId="49" fontId="69" fillId="38" borderId="10" xfId="58" applyNumberFormat="1" applyFont="1" applyFill="1" applyBorder="1" applyAlignment="1" applyProtection="1">
      <alignment horizontal="left" vertical="center" wrapText="1"/>
      <protection locked="0"/>
    </xf>
    <xf numFmtId="0" fontId="68" fillId="38" borderId="10" xfId="58" applyFont="1" applyFill="1" applyBorder="1" applyAlignment="1" applyProtection="1">
      <alignment horizontal="left" vertical="center" wrapText="1"/>
      <protection locked="0"/>
    </xf>
    <xf numFmtId="1" fontId="37" fillId="38" borderId="11" xfId="58" applyNumberFormat="1" applyFont="1" applyFill="1" applyBorder="1" applyAlignment="1" applyProtection="1">
      <alignment horizontal="left" vertical="center" wrapText="1"/>
      <protection locked="0"/>
    </xf>
    <xf numFmtId="0" fontId="68" fillId="38" borderId="10" xfId="0" applyFont="1" applyFill="1" applyBorder="1" applyAlignment="1">
      <alignment vertical="center" wrapText="1"/>
    </xf>
    <xf numFmtId="0" fontId="68" fillId="38" borderId="10" xfId="0" applyFont="1" applyFill="1" applyBorder="1" applyAlignment="1">
      <alignment horizontal="left" vertical="center" wrapText="1"/>
    </xf>
    <xf numFmtId="0" fontId="0" fillId="38" borderId="10" xfId="0" applyFill="1" applyBorder="1" applyAlignment="1">
      <alignment vertical="center"/>
    </xf>
    <xf numFmtId="0" fontId="0" fillId="38" borderId="10" xfId="0" applyFill="1" applyBorder="1" applyAlignment="1">
      <alignment horizontal="center" vertical="center"/>
    </xf>
    <xf numFmtId="0" fontId="0" fillId="38" borderId="10" xfId="0" applyFill="1" applyBorder="1" applyAlignment="1" applyProtection="1">
      <alignment vertical="center"/>
      <protection/>
    </xf>
    <xf numFmtId="0" fontId="0" fillId="38" borderId="10" xfId="0" applyFill="1" applyBorder="1" applyAlignment="1">
      <alignment horizontal="left" wrapText="1"/>
    </xf>
    <xf numFmtId="0" fontId="0" fillId="38" borderId="0" xfId="0" applyFill="1" applyAlignment="1">
      <alignment vertical="center"/>
    </xf>
    <xf numFmtId="0" fontId="68" fillId="38" borderId="11" xfId="58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>
      <alignment horizontal="right" vertical="center"/>
    </xf>
    <xf numFmtId="0" fontId="0" fillId="38" borderId="10" xfId="0" applyFill="1" applyBorder="1" applyAlignment="1">
      <alignment vertical="center"/>
    </xf>
    <xf numFmtId="0" fontId="0" fillId="38" borderId="12" xfId="0" applyFill="1" applyBorder="1" applyAlignment="1">
      <alignment horizontal="center" vertical="center" wrapText="1"/>
    </xf>
    <xf numFmtId="0" fontId="0" fillId="38" borderId="19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62" fillId="10" borderId="10" xfId="0" applyFont="1" applyFill="1" applyBorder="1" applyAlignment="1">
      <alignment horizontal="center" vertical="center"/>
    </xf>
    <xf numFmtId="0" fontId="62" fillId="4" borderId="10" xfId="0" applyFont="1" applyFill="1" applyBorder="1" applyAlignment="1">
      <alignment horizontal="center" vertical="center"/>
    </xf>
    <xf numFmtId="0" fontId="62" fillId="4" borderId="12" xfId="0" applyFont="1" applyFill="1" applyBorder="1" applyAlignment="1">
      <alignment horizontal="center" vertical="center"/>
    </xf>
    <xf numFmtId="0" fontId="0" fillId="38" borderId="12" xfId="0" applyFill="1" applyBorder="1" applyAlignment="1">
      <alignment vertical="center"/>
    </xf>
    <xf numFmtId="0" fontId="0" fillId="38" borderId="22" xfId="0" applyFill="1" applyBorder="1" applyAlignment="1">
      <alignment vertical="center"/>
    </xf>
    <xf numFmtId="0" fontId="0" fillId="38" borderId="19" xfId="0" applyFill="1" applyBorder="1" applyAlignment="1">
      <alignment vertical="center"/>
    </xf>
    <xf numFmtId="0" fontId="7" fillId="41" borderId="10" xfId="0" applyFont="1" applyFill="1" applyBorder="1" applyAlignment="1">
      <alignment horizontal="left" vertical="center" wrapText="1"/>
    </xf>
    <xf numFmtId="0" fontId="7" fillId="41" borderId="10" xfId="0" applyFont="1" applyFill="1" applyBorder="1" applyAlignment="1">
      <alignment horizontal="left" vertical="center" wrapText="1"/>
    </xf>
    <xf numFmtId="0" fontId="61" fillId="36" borderId="12" xfId="0" applyFont="1" applyFill="1" applyBorder="1" applyAlignment="1">
      <alignment horizontal="center" vertical="center"/>
    </xf>
    <xf numFmtId="0" fontId="61" fillId="36" borderId="19" xfId="0" applyFont="1" applyFill="1" applyBorder="1" applyAlignment="1">
      <alignment horizontal="center" vertical="center"/>
    </xf>
    <xf numFmtId="0" fontId="63" fillId="6" borderId="12" xfId="0" applyFont="1" applyFill="1" applyBorder="1" applyAlignment="1">
      <alignment horizontal="center" vertical="center" wrapText="1"/>
    </xf>
    <xf numFmtId="0" fontId="63" fillId="6" borderId="22" xfId="0" applyFont="1" applyFill="1" applyBorder="1" applyAlignment="1">
      <alignment horizontal="center" vertical="center" wrapText="1"/>
    </xf>
    <xf numFmtId="0" fontId="63" fillId="6" borderId="19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/>
    </xf>
    <xf numFmtId="0" fontId="0" fillId="38" borderId="25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36" fillId="41" borderId="10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41" borderId="10" xfId="0" applyFont="1" applyFill="1" applyBorder="1" applyAlignment="1">
      <alignment vertical="center" wrapText="1"/>
    </xf>
    <xf numFmtId="0" fontId="7" fillId="41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2" fillId="36" borderId="12" xfId="0" applyFont="1" applyFill="1" applyBorder="1" applyAlignment="1">
      <alignment horizontal="center" vertical="center"/>
    </xf>
    <xf numFmtId="0" fontId="62" fillId="36" borderId="19" xfId="0" applyFont="1" applyFill="1" applyBorder="1" applyAlignment="1">
      <alignment horizontal="center" vertical="center"/>
    </xf>
    <xf numFmtId="0" fontId="57" fillId="42" borderId="10" xfId="0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0" fillId="36" borderId="22" xfId="0" applyFill="1" applyBorder="1" applyAlignment="1">
      <alignment horizontal="center" vertical="center" wrapText="1"/>
    </xf>
    <xf numFmtId="0" fontId="62" fillId="37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 4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1775"/>
          <c:w val="0.53125"/>
          <c:h val="0.48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'1.) KMJV_ITP_3. fejezet'!$B$23</c:f>
              <c:strCache>
                <c:ptCount val="1"/>
                <c:pt idx="0">
                  <c:v>A TOP 6. Prioritás intékedésenként rögzített belső aránya (%)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'1.) KMJV_ITP_3. fejezet'!$C$22:$K$22</c:f>
              <c:strCache/>
            </c:strRef>
          </c:cat>
          <c:val>
            <c:numRef>
              <c:f>'1.) KMJV_ITP_3. fejezet'!$C$23:$K$23</c:f>
              <c:numCache/>
            </c:numRef>
          </c:val>
          <c:shape val="box"/>
        </c:ser>
        <c:ser>
          <c:idx val="1"/>
          <c:order val="1"/>
          <c:tx>
            <c:strRef>
              <c:f>'1.) KMJV_ITP_3. fejezet'!$B$24</c:f>
              <c:strCache>
                <c:ptCount val="1"/>
                <c:pt idx="0">
                  <c:v>MJV forráskeret  saját igényre alapozott belső arányai (%)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'1.) KMJV_ITP_3. fejezet'!$C$22:$K$22</c:f>
              <c:strCache/>
            </c:strRef>
          </c:cat>
          <c:val>
            <c:numRef>
              <c:f>'1.) KMJV_ITP_3. fejezet'!$C$24:$K$24</c:f>
              <c:numCache/>
            </c:numRef>
          </c:val>
          <c:shape val="box"/>
        </c:ser>
        <c:shape val="box"/>
        <c:axId val="66470005"/>
        <c:axId val="61359134"/>
      </c:bar3DChart>
      <c:catAx>
        <c:axId val="66470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359134"/>
        <c:crosses val="autoZero"/>
        <c:auto val="1"/>
        <c:lblOffset val="100"/>
        <c:tickLblSkip val="1"/>
        <c:noMultiLvlLbl val="0"/>
      </c:catAx>
      <c:valAx>
        <c:axId val="613591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700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25"/>
          <c:y val="0.42475"/>
          <c:w val="0.339"/>
          <c:h val="0.1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CCFF"/>
                </a:solidFill>
                <a:latin typeface="Calibri"/>
                <a:ea typeface="Calibri"/>
                <a:cs typeface="Calibri"/>
              </a:rPr>
              <a:t>2. diagram: 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Az egyes intézkedésekre jutó saját igényre alapozott keretösszeg forrás-felhasználási módok közötti %-os megoszlása 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2175"/>
          <c:y val="0.10325"/>
          <c:w val="0.77275"/>
          <c:h val="0.54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'2.) KMJV_ITP_3.fejezet folyt.1.'!$B$11</c:f>
              <c:strCache>
                <c:ptCount val="1"/>
                <c:pt idx="0">
                  <c:v>MJV önkormányzat projektjei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'2.) KMJV_ITP_3.fejezet folyt.1.'!$C$10:$K$10</c:f>
              <c:strCache/>
            </c:strRef>
          </c:cat>
          <c:val>
            <c:numRef>
              <c:f>'2.) KMJV_ITP_3.fejezet folyt.1.'!$C$11:$K$11</c:f>
              <c:numCache/>
            </c:numRef>
          </c:val>
          <c:shape val="box"/>
        </c:ser>
        <c:ser>
          <c:idx val="1"/>
          <c:order val="1"/>
          <c:tx>
            <c:strRef>
              <c:f>'2.) KMJV_ITP_3.fejezet folyt.1.'!$B$12</c:f>
              <c:strCache>
                <c:ptCount val="1"/>
                <c:pt idx="0">
                  <c:v>MJV tartalék (átcsoportosítható)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'2.) KMJV_ITP_3.fejezet folyt.1.'!$C$10:$K$10</c:f>
              <c:strCache/>
            </c:strRef>
          </c:cat>
          <c:val>
            <c:numRef>
              <c:f>'2.) KMJV_ITP_3.fejezet folyt.1.'!$C$12:$K$12</c:f>
              <c:numCache/>
            </c:numRef>
          </c:val>
          <c:shape val="box"/>
        </c:ser>
        <c:ser>
          <c:idx val="2"/>
          <c:order val="2"/>
          <c:tx>
            <c:strRef>
              <c:f>'2.) KMJV_ITP_3.fejezet folyt.1.'!$B$13</c:f>
              <c:strCache>
                <c:ptCount val="1"/>
                <c:pt idx="0">
                  <c:v>Kiemelt kedvezményezetti csoport kerete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'2.) KMJV_ITP_3.fejezet folyt.1.'!$C$10:$K$10</c:f>
              <c:strCache/>
            </c:strRef>
          </c:cat>
          <c:val>
            <c:numRef>
              <c:f>'2.) KMJV_ITP_3.fejezet folyt.1.'!$C$13:$K$13</c:f>
              <c:numCache/>
            </c:numRef>
          </c:val>
          <c:shape val="box"/>
        </c:ser>
        <c:ser>
          <c:idx val="3"/>
          <c:order val="3"/>
          <c:tx>
            <c:strRef>
              <c:f>'2.) KMJV_ITP_3.fejezet folyt.1.'!$B$14</c:f>
              <c:strCache>
                <c:ptCount val="1"/>
                <c:pt idx="0">
                  <c:v>Egyéb területi szereplők számára pályázható  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'2.) KMJV_ITP_3.fejezet folyt.1.'!$C$10:$K$10</c:f>
              <c:strCache/>
            </c:strRef>
          </c:cat>
          <c:val>
            <c:numRef>
              <c:f>'2.) KMJV_ITP_3.fejezet folyt.1.'!$C$14:$K$14</c:f>
              <c:numCache/>
            </c:numRef>
          </c:val>
          <c:shape val="box"/>
        </c:ser>
        <c:overlap val="100"/>
        <c:gapWidth val="95"/>
        <c:gapDepth val="95"/>
        <c:shape val="box"/>
        <c:axId val="15361295"/>
        <c:axId val="4033928"/>
      </c:bar3DChart>
      <c:catAx>
        <c:axId val="153612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33928"/>
        <c:crosses val="autoZero"/>
        <c:auto val="1"/>
        <c:lblOffset val="100"/>
        <c:tickLblSkip val="1"/>
        <c:noMultiLvlLbl val="0"/>
      </c:catAx>
      <c:valAx>
        <c:axId val="40339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36129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CCFF"/>
                </a:solidFill>
                <a:latin typeface="Calibri"/>
                <a:ea typeface="Calibri"/>
                <a:cs typeface="Calibri"/>
              </a:rPr>
              <a:t>3. diagram: 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Az egyes intézkedésekre jutó, saját igényre alapozottkeretösszeg forrás-felhasználási módok közötti abszolút megoszlása (Mrd Ft)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factor"/>
          <c:yMode val="factor"/>
          <c:x val="-0.0075"/>
          <c:y val="-0.017"/>
        </c:manualLayout>
      </c:layout>
      <c:spPr>
        <a:noFill/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2335"/>
          <c:y val="0.10925"/>
          <c:w val="0.75625"/>
          <c:h val="0.49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'3.) KMJV_ITP_3. fejezet folyt.2'!$B$14</c:f>
              <c:strCache>
                <c:ptCount val="1"/>
                <c:pt idx="0">
                  <c:v>MJV önkormányzat projektjei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'3.) KMJV_ITP_3. fejezet folyt.2'!$C$13:$K$13</c:f>
              <c:strCache/>
            </c:strRef>
          </c:cat>
          <c:val>
            <c:numRef>
              <c:f>'3.) KMJV_ITP_3. fejezet folyt.2'!$C$14:$K$14</c:f>
              <c:numCache/>
            </c:numRef>
          </c:val>
          <c:shape val="box"/>
        </c:ser>
        <c:ser>
          <c:idx val="1"/>
          <c:order val="1"/>
          <c:tx>
            <c:strRef>
              <c:f>'3.) KMJV_ITP_3. fejezet folyt.2'!$B$15</c:f>
              <c:strCache>
                <c:ptCount val="1"/>
                <c:pt idx="0">
                  <c:v>MJV tartalék (átcsoportosítható)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'3.) KMJV_ITP_3. fejezet folyt.2'!$C$13:$K$13</c:f>
              <c:strCache/>
            </c:strRef>
          </c:cat>
          <c:val>
            <c:numRef>
              <c:f>'3.) KMJV_ITP_3. fejezet folyt.2'!$C$15:$K$15</c:f>
              <c:numCache/>
            </c:numRef>
          </c:val>
          <c:shape val="box"/>
        </c:ser>
        <c:ser>
          <c:idx val="2"/>
          <c:order val="2"/>
          <c:tx>
            <c:strRef>
              <c:f>'3.) KMJV_ITP_3. fejezet folyt.2'!$B$16</c:f>
              <c:strCache>
                <c:ptCount val="1"/>
                <c:pt idx="0">
                  <c:v>Kiemelt kedvezményezetti csoport kerete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'3.) KMJV_ITP_3. fejezet folyt.2'!$C$13:$K$13</c:f>
              <c:strCache/>
            </c:strRef>
          </c:cat>
          <c:val>
            <c:numRef>
              <c:f>'3.) KMJV_ITP_3. fejezet folyt.2'!$C$16:$K$16</c:f>
              <c:numCache/>
            </c:numRef>
          </c:val>
          <c:shape val="box"/>
        </c:ser>
        <c:ser>
          <c:idx val="3"/>
          <c:order val="3"/>
          <c:tx>
            <c:strRef>
              <c:f>'3.) KMJV_ITP_3. fejezet folyt.2'!$B$17</c:f>
              <c:strCache>
                <c:ptCount val="1"/>
                <c:pt idx="0">
                  <c:v>Egyéb területi szereplők számára pályázható  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'3.) KMJV_ITP_3. fejezet folyt.2'!$C$13:$K$13</c:f>
              <c:strCache/>
            </c:strRef>
          </c:cat>
          <c:val>
            <c:numRef>
              <c:f>'3.) KMJV_ITP_3. fejezet folyt.2'!$C$17:$K$17</c:f>
              <c:numCache/>
            </c:numRef>
          </c:val>
          <c:shape val="box"/>
        </c:ser>
        <c:overlap val="100"/>
        <c:gapWidth val="95"/>
        <c:gapDepth val="95"/>
        <c:shape val="box"/>
        <c:axId val="36305353"/>
        <c:axId val="58312722"/>
      </c:bar3DChart>
      <c:catAx>
        <c:axId val="363053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312722"/>
        <c:crosses val="autoZero"/>
        <c:auto val="1"/>
        <c:lblOffset val="100"/>
        <c:tickLblSkip val="1"/>
        <c:noMultiLvlLbl val="0"/>
      </c:catAx>
      <c:valAx>
        <c:axId val="583127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30535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409575</xdr:colOff>
      <xdr:row>20</xdr:row>
      <xdr:rowOff>123825</xdr:rowOff>
    </xdr:from>
    <xdr:to>
      <xdr:col>22</xdr:col>
      <xdr:colOff>552450</xdr:colOff>
      <xdr:row>32</xdr:row>
      <xdr:rowOff>66675</xdr:rowOff>
    </xdr:to>
    <xdr:graphicFrame>
      <xdr:nvGraphicFramePr>
        <xdr:cNvPr id="1" name="Diagram 1"/>
        <xdr:cNvGraphicFramePr/>
      </xdr:nvGraphicFramePr>
      <xdr:xfrm>
        <a:off x="14125575" y="13954125"/>
        <a:ext cx="62388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19</xdr:row>
      <xdr:rowOff>133350</xdr:rowOff>
    </xdr:from>
    <xdr:to>
      <xdr:col>11</xdr:col>
      <xdr:colOff>257175</xdr:colOff>
      <xdr:row>55</xdr:row>
      <xdr:rowOff>66675</xdr:rowOff>
    </xdr:to>
    <xdr:graphicFrame>
      <xdr:nvGraphicFramePr>
        <xdr:cNvPr id="1" name="Diagram 2"/>
        <xdr:cNvGraphicFramePr/>
      </xdr:nvGraphicFramePr>
      <xdr:xfrm>
        <a:off x="609600" y="9810750"/>
        <a:ext cx="11572875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19</xdr:row>
      <xdr:rowOff>19050</xdr:rowOff>
    </xdr:from>
    <xdr:to>
      <xdr:col>11</xdr:col>
      <xdr:colOff>962025</xdr:colOff>
      <xdr:row>54</xdr:row>
      <xdr:rowOff>142875</xdr:rowOff>
    </xdr:to>
    <xdr:graphicFrame>
      <xdr:nvGraphicFramePr>
        <xdr:cNvPr id="1" name="Diagram 3"/>
        <xdr:cNvGraphicFramePr/>
      </xdr:nvGraphicFramePr>
      <xdr:xfrm>
        <a:off x="1257300" y="11915775"/>
        <a:ext cx="11582400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zoomScale="70" zoomScaleNormal="70" zoomScaleSheetLayoutView="25" zoomScalePageLayoutView="0" workbookViewId="0" topLeftCell="A1">
      <selection activeCell="G15" sqref="G15"/>
    </sheetView>
  </sheetViews>
  <sheetFormatPr defaultColWidth="9.140625" defaultRowHeight="15"/>
  <cols>
    <col min="1" max="1" width="20.140625" style="0" customWidth="1"/>
    <col min="2" max="2" width="26.7109375" style="0" customWidth="1"/>
    <col min="3" max="11" width="15.7109375" style="0" customWidth="1"/>
    <col min="12" max="12" width="17.421875" style="0" customWidth="1"/>
  </cols>
  <sheetData>
    <row r="1" spans="1:23" ht="123" customHeight="1">
      <c r="A1" s="94"/>
      <c r="B1" s="182" t="s">
        <v>134</v>
      </c>
      <c r="C1" s="183"/>
      <c r="D1" s="183"/>
      <c r="E1" s="183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</row>
    <row r="2" spans="1:23" ht="31.5" customHeight="1">
      <c r="A2" s="94"/>
      <c r="B2" s="184" t="s">
        <v>103</v>
      </c>
      <c r="C2" s="185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ht="1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</row>
    <row r="4" spans="1:23" ht="1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</row>
    <row r="5" spans="1:23" ht="1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</row>
    <row r="6" spans="1:23" ht="41.25" customHeight="1">
      <c r="A6" s="94"/>
      <c r="B6" s="13" t="s">
        <v>14</v>
      </c>
      <c r="C6" s="173" t="s">
        <v>152</v>
      </c>
      <c r="D6" s="17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</row>
    <row r="7" spans="1:23" ht="41.25" customHeight="1">
      <c r="A7" s="94"/>
      <c r="B7" s="13" t="s">
        <v>20</v>
      </c>
      <c r="C7" s="175" t="s">
        <v>153</v>
      </c>
      <c r="D7" s="175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</row>
    <row r="8" spans="1:23" ht="47.25" customHeight="1">
      <c r="A8" s="57" t="s">
        <v>23</v>
      </c>
      <c r="B8" s="13" t="s">
        <v>22</v>
      </c>
      <c r="C8" s="59">
        <v>23.11</v>
      </c>
      <c r="D8" s="48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</row>
    <row r="9" spans="1:23" ht="1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</row>
    <row r="10" spans="1:23" ht="15.75" thickBot="1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</row>
    <row r="11" spans="1:23" ht="135">
      <c r="A11" s="94"/>
      <c r="B11" s="66" t="s">
        <v>0</v>
      </c>
      <c r="C11" s="67" t="s">
        <v>1</v>
      </c>
      <c r="D11" s="67" t="s">
        <v>2</v>
      </c>
      <c r="E11" s="67" t="s">
        <v>3</v>
      </c>
      <c r="F11" s="67" t="s">
        <v>4</v>
      </c>
      <c r="G11" s="68" t="s">
        <v>5</v>
      </c>
      <c r="H11" s="67" t="s">
        <v>6</v>
      </c>
      <c r="I11" s="67" t="s">
        <v>7</v>
      </c>
      <c r="J11" s="67" t="s">
        <v>8</v>
      </c>
      <c r="K11" s="84" t="s">
        <v>9</v>
      </c>
      <c r="L11" s="90" t="s">
        <v>122</v>
      </c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</row>
    <row r="12" spans="1:23" ht="47.25">
      <c r="A12" s="94"/>
      <c r="B12" s="69" t="s">
        <v>10</v>
      </c>
      <c r="C12" s="176" t="s">
        <v>11</v>
      </c>
      <c r="D12" s="176"/>
      <c r="E12" s="176"/>
      <c r="F12" s="176"/>
      <c r="G12" s="176"/>
      <c r="H12" s="176"/>
      <c r="I12" s="176"/>
      <c r="J12" s="177" t="s">
        <v>12</v>
      </c>
      <c r="K12" s="178"/>
      <c r="L12" s="91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</row>
    <row r="13" spans="1:23" ht="93.75" customHeight="1">
      <c r="A13" s="94"/>
      <c r="B13" s="69" t="s">
        <v>15</v>
      </c>
      <c r="C13" s="3">
        <v>0.29820988227945044</v>
      </c>
      <c r="D13" s="3">
        <v>0.07762559558923116</v>
      </c>
      <c r="E13" s="3">
        <v>0.1861041462155626</v>
      </c>
      <c r="F13" s="3">
        <v>0.08902237240768394</v>
      </c>
      <c r="G13" s="3">
        <v>0.1583052772724225</v>
      </c>
      <c r="H13" s="3">
        <v>0.054060721296918385</v>
      </c>
      <c r="I13" s="3">
        <v>0.023724489202244754</v>
      </c>
      <c r="J13" s="3">
        <v>0.08345459186321551</v>
      </c>
      <c r="K13" s="85">
        <v>0.029492923873270602</v>
      </c>
      <c r="L13" s="92">
        <f>SUM(C13:K13)</f>
        <v>1</v>
      </c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</row>
    <row r="14" spans="1:23" ht="93.75" customHeight="1">
      <c r="A14" s="126">
        <v>387.04</v>
      </c>
      <c r="B14" s="69" t="s">
        <v>142</v>
      </c>
      <c r="C14" s="124">
        <f>C13*$A$14</f>
        <v>115.4191528374385</v>
      </c>
      <c r="D14" s="124">
        <f aca="true" t="shared" si="0" ref="D14:K14">D13*$A$14</f>
        <v>30.04421051685603</v>
      </c>
      <c r="E14" s="124">
        <f t="shared" si="0"/>
        <v>72.02974875127136</v>
      </c>
      <c r="F14" s="124">
        <f t="shared" si="0"/>
        <v>34.45521901666999</v>
      </c>
      <c r="G14" s="124">
        <f t="shared" si="0"/>
        <v>61.27047451551841</v>
      </c>
      <c r="H14" s="124">
        <f t="shared" si="0"/>
        <v>20.923661570759293</v>
      </c>
      <c r="I14" s="124">
        <f t="shared" si="0"/>
        <v>9.18232630083681</v>
      </c>
      <c r="J14" s="124">
        <f t="shared" si="0"/>
        <v>32.30026523473893</v>
      </c>
      <c r="K14" s="124">
        <f t="shared" si="0"/>
        <v>11.414941255910655</v>
      </c>
      <c r="L14" s="125">
        <f>SUM(C14:K14)</f>
        <v>387.03999999999996</v>
      </c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</row>
    <row r="15" spans="1:23" ht="93.75" customHeight="1">
      <c r="A15" s="94"/>
      <c r="B15" s="69" t="s">
        <v>16</v>
      </c>
      <c r="C15" s="46">
        <f>C13*$C$8</f>
        <v>6.8916303794781</v>
      </c>
      <c r="D15" s="46">
        <f aca="true" t="shared" si="1" ref="D15:K15">D13*$C$8</f>
        <v>1.793927514067132</v>
      </c>
      <c r="E15" s="46">
        <f t="shared" si="1"/>
        <v>4.3008668190416515</v>
      </c>
      <c r="F15" s="46">
        <f t="shared" si="1"/>
        <v>2.057307026341576</v>
      </c>
      <c r="G15" s="46">
        <f t="shared" si="1"/>
        <v>3.658434957765684</v>
      </c>
      <c r="H15" s="46">
        <f t="shared" si="1"/>
        <v>1.2493432691717838</v>
      </c>
      <c r="I15" s="46">
        <f t="shared" si="1"/>
        <v>0.5482729454638763</v>
      </c>
      <c r="J15" s="46">
        <f t="shared" si="1"/>
        <v>1.9286356179589104</v>
      </c>
      <c r="K15" s="86">
        <f t="shared" si="1"/>
        <v>0.6815814707112836</v>
      </c>
      <c r="L15" s="93">
        <f>SUM(C15:K15)</f>
        <v>23.109999999999996</v>
      </c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</row>
    <row r="16" spans="1:23" ht="95.25" customHeight="1">
      <c r="A16" s="65" t="s">
        <v>126</v>
      </c>
      <c r="B16" s="69" t="s">
        <v>13</v>
      </c>
      <c r="C16" s="16">
        <v>0.29820988227945044</v>
      </c>
      <c r="D16" s="16">
        <v>0.07762559558923116</v>
      </c>
      <c r="E16" s="16">
        <v>0.1861041462155626</v>
      </c>
      <c r="F16" s="16">
        <v>0.08902237240768394</v>
      </c>
      <c r="G16" s="16">
        <v>0.1583052772724225</v>
      </c>
      <c r="H16" s="16">
        <v>0.054060721296918385</v>
      </c>
      <c r="I16" s="16">
        <v>0.023724489202244754</v>
      </c>
      <c r="J16" s="16">
        <v>0.08345459186321551</v>
      </c>
      <c r="K16" s="87">
        <v>0.029492923873270602</v>
      </c>
      <c r="L16" s="92">
        <f>SUM(C16:K16)</f>
        <v>1</v>
      </c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</row>
    <row r="17" spans="1:23" ht="75" customHeight="1">
      <c r="A17" s="94"/>
      <c r="B17" s="69" t="s">
        <v>17</v>
      </c>
      <c r="C17" s="46">
        <f>C16*$C$8</f>
        <v>6.8916303794781</v>
      </c>
      <c r="D17" s="46">
        <f aca="true" t="shared" si="2" ref="D17:K17">D16*$C$8</f>
        <v>1.793927514067132</v>
      </c>
      <c r="E17" s="46">
        <f t="shared" si="2"/>
        <v>4.3008668190416515</v>
      </c>
      <c r="F17" s="46">
        <f t="shared" si="2"/>
        <v>2.057307026341576</v>
      </c>
      <c r="G17" s="46">
        <f t="shared" si="2"/>
        <v>3.658434957765684</v>
      </c>
      <c r="H17" s="46">
        <f t="shared" si="2"/>
        <v>1.2493432691717838</v>
      </c>
      <c r="I17" s="46">
        <f t="shared" si="2"/>
        <v>0.5482729454638763</v>
      </c>
      <c r="J17" s="46">
        <f t="shared" si="2"/>
        <v>1.9286356179589104</v>
      </c>
      <c r="K17" s="86">
        <f t="shared" si="2"/>
        <v>0.6815814707112836</v>
      </c>
      <c r="L17" s="93">
        <f>SUM(C17:K17)</f>
        <v>23.109999999999996</v>
      </c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</row>
    <row r="18" spans="1:23" ht="40.5" customHeight="1">
      <c r="A18" s="94"/>
      <c r="B18" s="69" t="s">
        <v>19</v>
      </c>
      <c r="C18" s="15">
        <f>C13-C16</f>
        <v>0</v>
      </c>
      <c r="D18" s="15">
        <f aca="true" t="shared" si="3" ref="D18:K18">D13-D16</f>
        <v>0</v>
      </c>
      <c r="E18" s="15">
        <f t="shared" si="3"/>
        <v>0</v>
      </c>
      <c r="F18" s="15">
        <f t="shared" si="3"/>
        <v>0</v>
      </c>
      <c r="G18" s="15">
        <f t="shared" si="3"/>
        <v>0</v>
      </c>
      <c r="H18" s="15">
        <f t="shared" si="3"/>
        <v>0</v>
      </c>
      <c r="I18" s="15">
        <f t="shared" si="3"/>
        <v>0</v>
      </c>
      <c r="J18" s="15">
        <f t="shared" si="3"/>
        <v>0</v>
      </c>
      <c r="K18" s="88">
        <f t="shared" si="3"/>
        <v>0</v>
      </c>
      <c r="L18" s="91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</row>
    <row r="19" spans="1:23" ht="39.75" customHeight="1" thickBot="1">
      <c r="A19" s="94"/>
      <c r="B19" s="70" t="s">
        <v>18</v>
      </c>
      <c r="C19" s="71">
        <f>C15-C17</f>
        <v>0</v>
      </c>
      <c r="D19" s="71">
        <f aca="true" t="shared" si="4" ref="D19:K19">D15-D17</f>
        <v>0</v>
      </c>
      <c r="E19" s="71">
        <f t="shared" si="4"/>
        <v>0</v>
      </c>
      <c r="F19" s="71">
        <f t="shared" si="4"/>
        <v>0</v>
      </c>
      <c r="G19" s="71">
        <f t="shared" si="4"/>
        <v>0</v>
      </c>
      <c r="H19" s="71">
        <f t="shared" si="4"/>
        <v>0</v>
      </c>
      <c r="I19" s="71">
        <f t="shared" si="4"/>
        <v>0</v>
      </c>
      <c r="J19" s="71">
        <f t="shared" si="4"/>
        <v>0</v>
      </c>
      <c r="K19" s="89">
        <f t="shared" si="4"/>
        <v>0</v>
      </c>
      <c r="L19" s="91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</row>
    <row r="20" spans="1:23" ht="15">
      <c r="A20" s="38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</row>
    <row r="21" spans="1:23" ht="15">
      <c r="A21" s="38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</row>
    <row r="22" spans="1:23" ht="135">
      <c r="A22" s="96"/>
      <c r="B22" s="72" t="s">
        <v>0</v>
      </c>
      <c r="C22" s="1" t="s">
        <v>1</v>
      </c>
      <c r="D22" s="1" t="s">
        <v>2</v>
      </c>
      <c r="E22" s="1" t="s">
        <v>3</v>
      </c>
      <c r="F22" s="1" t="s">
        <v>4</v>
      </c>
      <c r="G22" s="2" t="s">
        <v>5</v>
      </c>
      <c r="H22" s="1" t="s">
        <v>6</v>
      </c>
      <c r="I22" s="1" t="s">
        <v>7</v>
      </c>
      <c r="J22" s="1" t="s">
        <v>8</v>
      </c>
      <c r="K22" s="1" t="s">
        <v>9</v>
      </c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</row>
    <row r="23" spans="1:23" s="40" customFormat="1" ht="52.5" customHeight="1">
      <c r="A23" s="97"/>
      <c r="B23" s="41" t="s">
        <v>15</v>
      </c>
      <c r="C23" s="42">
        <v>0.29820988227945044</v>
      </c>
      <c r="D23" s="42">
        <v>0.07762559558923116</v>
      </c>
      <c r="E23" s="42">
        <v>0.1861041462155626</v>
      </c>
      <c r="F23" s="42">
        <v>0.08902237240768394</v>
      </c>
      <c r="G23" s="42">
        <v>0.1583052772724225</v>
      </c>
      <c r="H23" s="42">
        <v>0.054060721296918385</v>
      </c>
      <c r="I23" s="42">
        <v>0.023724489202244754</v>
      </c>
      <c r="J23" s="42">
        <v>0.08345459186321551</v>
      </c>
      <c r="K23" s="42">
        <v>0.029492923873270602</v>
      </c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</row>
    <row r="24" spans="1:23" s="40" customFormat="1" ht="52.5" customHeight="1">
      <c r="A24" s="95"/>
      <c r="B24" s="41" t="s">
        <v>13</v>
      </c>
      <c r="C24" s="43">
        <f aca="true" t="shared" si="5" ref="C24:K24">C16</f>
        <v>0.29820988227945044</v>
      </c>
      <c r="D24" s="43">
        <f t="shared" si="5"/>
        <v>0.07762559558923116</v>
      </c>
      <c r="E24" s="43">
        <f t="shared" si="5"/>
        <v>0.1861041462155626</v>
      </c>
      <c r="F24" s="43">
        <f t="shared" si="5"/>
        <v>0.08902237240768394</v>
      </c>
      <c r="G24" s="43">
        <f t="shared" si="5"/>
        <v>0.1583052772724225</v>
      </c>
      <c r="H24" s="43">
        <f t="shared" si="5"/>
        <v>0.054060721296918385</v>
      </c>
      <c r="I24" s="43">
        <f t="shared" si="5"/>
        <v>0.023724489202244754</v>
      </c>
      <c r="J24" s="43">
        <f t="shared" si="5"/>
        <v>0.08345459186321551</v>
      </c>
      <c r="K24" s="43">
        <f t="shared" si="5"/>
        <v>0.029492923873270602</v>
      </c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</row>
    <row r="25" spans="1:23" ht="1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</row>
    <row r="26" spans="1:23" ht="1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</row>
    <row r="27" spans="1:23" ht="1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</row>
    <row r="28" spans="1:23" ht="1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</row>
    <row r="29" spans="1:23" ht="15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</row>
    <row r="30" spans="1:23" ht="15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</row>
    <row r="31" spans="1:23" ht="15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</row>
    <row r="32" spans="1:23" ht="15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</row>
    <row r="33" spans="1:23" ht="15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</row>
    <row r="34" spans="1:23" ht="15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</row>
    <row r="35" spans="1:23" ht="21">
      <c r="A35" s="94"/>
      <c r="B35" s="186" t="s">
        <v>21</v>
      </c>
      <c r="C35" s="187"/>
      <c r="D35" s="187"/>
      <c r="E35" s="187"/>
      <c r="F35" s="187"/>
      <c r="G35" s="188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</row>
    <row r="36" spans="1:23" ht="60.75" customHeight="1">
      <c r="A36" s="94"/>
      <c r="B36" s="18" t="s">
        <v>1</v>
      </c>
      <c r="C36" s="179" t="s">
        <v>154</v>
      </c>
      <c r="D36" s="180"/>
      <c r="E36" s="180"/>
      <c r="F36" s="180"/>
      <c r="G36" s="181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</row>
    <row r="37" spans="1:23" ht="60">
      <c r="A37" s="94"/>
      <c r="B37" s="29" t="s">
        <v>2</v>
      </c>
      <c r="C37" s="172" t="s">
        <v>154</v>
      </c>
      <c r="D37" s="172"/>
      <c r="E37" s="172"/>
      <c r="F37" s="172"/>
      <c r="G37" s="172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</row>
    <row r="38" spans="1:23" ht="45">
      <c r="A38" s="94"/>
      <c r="B38" s="29" t="s">
        <v>3</v>
      </c>
      <c r="C38" s="172" t="s">
        <v>154</v>
      </c>
      <c r="D38" s="172"/>
      <c r="E38" s="172"/>
      <c r="F38" s="172"/>
      <c r="G38" s="172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</row>
    <row r="39" spans="1:23" ht="52.5" customHeight="1">
      <c r="A39" s="94"/>
      <c r="B39" s="29" t="s">
        <v>4</v>
      </c>
      <c r="C39" s="172" t="s">
        <v>154</v>
      </c>
      <c r="D39" s="172"/>
      <c r="E39" s="172"/>
      <c r="F39" s="172"/>
      <c r="G39" s="172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</row>
    <row r="40" spans="1:23" ht="75">
      <c r="A40" s="94"/>
      <c r="B40" s="29" t="s">
        <v>5</v>
      </c>
      <c r="C40" s="172" t="s">
        <v>154</v>
      </c>
      <c r="D40" s="172"/>
      <c r="E40" s="172"/>
      <c r="F40" s="172"/>
      <c r="G40" s="172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</row>
    <row r="41" spans="1:23" ht="61.5" customHeight="1">
      <c r="A41" s="94"/>
      <c r="B41" s="29" t="s">
        <v>6</v>
      </c>
      <c r="C41" s="172" t="s">
        <v>154</v>
      </c>
      <c r="D41" s="172"/>
      <c r="E41" s="172"/>
      <c r="F41" s="172"/>
      <c r="G41" s="172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</row>
    <row r="42" spans="1:23" ht="58.5" customHeight="1">
      <c r="A42" s="94"/>
      <c r="B42" s="29" t="s">
        <v>7</v>
      </c>
      <c r="C42" s="172" t="s">
        <v>154</v>
      </c>
      <c r="D42" s="172"/>
      <c r="E42" s="172"/>
      <c r="F42" s="172"/>
      <c r="G42" s="172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</row>
    <row r="43" spans="1:23" ht="63" customHeight="1">
      <c r="A43" s="94"/>
      <c r="B43" s="29" t="s">
        <v>8</v>
      </c>
      <c r="C43" s="172" t="s">
        <v>154</v>
      </c>
      <c r="D43" s="172"/>
      <c r="E43" s="172"/>
      <c r="F43" s="172"/>
      <c r="G43" s="172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</row>
    <row r="44" spans="1:23" ht="72" customHeight="1">
      <c r="A44" s="94"/>
      <c r="B44" s="29" t="s">
        <v>9</v>
      </c>
      <c r="C44" s="172" t="s">
        <v>154</v>
      </c>
      <c r="D44" s="172"/>
      <c r="E44" s="172"/>
      <c r="F44" s="172"/>
      <c r="G44" s="172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</row>
  </sheetData>
  <sheetProtection password="DA89" sheet="1"/>
  <protectedRanges>
    <protectedRange sqref="C36:G44" name="Tartom?ny4"/>
    <protectedRange sqref="C16:K16" name="Tartom?ny3"/>
    <protectedRange sqref="C8" name="Tartom?ny2"/>
    <protectedRange sqref="C6:D7" name="Tartom?ny1"/>
  </protectedRanges>
  <mergeCells count="16">
    <mergeCell ref="B1:E1"/>
    <mergeCell ref="B2:C2"/>
    <mergeCell ref="C40:G40"/>
    <mergeCell ref="C41:G41"/>
    <mergeCell ref="C42:G42"/>
    <mergeCell ref="C43:G43"/>
    <mergeCell ref="B35:G35"/>
    <mergeCell ref="C44:G44"/>
    <mergeCell ref="C6:D6"/>
    <mergeCell ref="C7:D7"/>
    <mergeCell ref="C12:I12"/>
    <mergeCell ref="J12:K12"/>
    <mergeCell ref="C36:G36"/>
    <mergeCell ref="C37:G37"/>
    <mergeCell ref="C38:G38"/>
    <mergeCell ref="C39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9" r:id="rId2"/>
  <headerFooter>
    <oddFooter>&amp;C&amp;P. oldal, összesen: &amp;N</oddFooter>
  </headerFooter>
  <rowBreaks count="2" manualBreakCount="2">
    <brk id="19" min="1" max="22" man="1"/>
    <brk id="34" max="22" man="1"/>
  </rowBreaks>
  <colBreaks count="1" manualBreakCount="1">
    <brk id="12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view="pageLayout" zoomScaleNormal="70" zoomScaleSheetLayoutView="40" workbookViewId="0" topLeftCell="A4">
      <selection activeCell="G6" sqref="G6"/>
    </sheetView>
  </sheetViews>
  <sheetFormatPr defaultColWidth="9.140625" defaultRowHeight="15"/>
  <cols>
    <col min="1" max="1" width="15.421875" style="0" customWidth="1"/>
    <col min="2" max="2" width="22.00390625" style="0" customWidth="1"/>
    <col min="3" max="11" width="15.7109375" style="0" customWidth="1"/>
  </cols>
  <sheetData>
    <row r="1" spans="1:21" ht="111" customHeight="1">
      <c r="A1" s="94"/>
      <c r="B1" s="182" t="s">
        <v>132</v>
      </c>
      <c r="C1" s="183"/>
      <c r="D1" s="183"/>
      <c r="E1" s="183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1" ht="39" customHeight="1">
      <c r="A2" s="94"/>
      <c r="B2" s="184" t="s">
        <v>104</v>
      </c>
      <c r="C2" s="185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1:21" ht="1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 ht="1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</row>
    <row r="5" spans="1:21" ht="1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</row>
    <row r="6" spans="1:21" ht="39.75" customHeight="1">
      <c r="A6" s="94"/>
      <c r="B6" s="13" t="s">
        <v>14</v>
      </c>
      <c r="C6" s="189" t="str">
        <f>'1.) KMJV_ITP_3. fejezet'!C6:D6</f>
        <v>Kecskemét Megyei Jogú Város </v>
      </c>
      <c r="D6" s="189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</row>
    <row r="7" spans="1:21" ht="48" customHeight="1">
      <c r="A7" s="94"/>
      <c r="B7" s="13" t="s">
        <v>20</v>
      </c>
      <c r="C7" s="189" t="str">
        <f>'1.) KMJV_ITP_3. fejezet'!C7:D7</f>
        <v>Kecskemét Megyei Jogú Város Integrált Területi Programja</v>
      </c>
      <c r="D7" s="189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</row>
    <row r="8" spans="1:21" ht="37.5">
      <c r="A8" s="94"/>
      <c r="B8" s="13" t="s">
        <v>22</v>
      </c>
      <c r="C8" s="58">
        <f>'1.) KMJV_ITP_3. fejezet'!C8</f>
        <v>23.11</v>
      </c>
      <c r="D8" s="101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</row>
    <row r="9" spans="1:21" ht="1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</row>
    <row r="10" spans="1:21" ht="156.75" customHeight="1">
      <c r="A10" s="99" t="s">
        <v>87</v>
      </c>
      <c r="B10" s="102"/>
      <c r="C10" s="12" t="s">
        <v>1</v>
      </c>
      <c r="D10" s="12" t="s">
        <v>2</v>
      </c>
      <c r="E10" s="12" t="s">
        <v>3</v>
      </c>
      <c r="F10" s="12" t="s">
        <v>4</v>
      </c>
      <c r="G10" s="11" t="s">
        <v>5</v>
      </c>
      <c r="H10" s="12" t="s">
        <v>6</v>
      </c>
      <c r="I10" s="12" t="s">
        <v>7</v>
      </c>
      <c r="J10" s="12" t="s">
        <v>8</v>
      </c>
      <c r="K10" s="12" t="s">
        <v>9</v>
      </c>
      <c r="L10" s="94"/>
      <c r="M10" s="94"/>
      <c r="N10" s="94"/>
      <c r="O10" s="94"/>
      <c r="P10" s="94"/>
      <c r="Q10" s="94"/>
      <c r="R10" s="94"/>
      <c r="S10" s="94"/>
      <c r="T10" s="94"/>
      <c r="U10" s="94"/>
    </row>
    <row r="11" spans="1:21" ht="46.5" customHeight="1">
      <c r="A11" s="100" t="s">
        <v>91</v>
      </c>
      <c r="B11" s="11" t="s">
        <v>88</v>
      </c>
      <c r="C11" s="17">
        <v>1</v>
      </c>
      <c r="D11" s="17">
        <v>1</v>
      </c>
      <c r="E11" s="17">
        <v>1</v>
      </c>
      <c r="F11" s="17">
        <v>1</v>
      </c>
      <c r="G11" s="17">
        <v>1</v>
      </c>
      <c r="H11" s="17">
        <v>1</v>
      </c>
      <c r="I11" s="17">
        <v>1</v>
      </c>
      <c r="J11" s="17">
        <v>0.6</v>
      </c>
      <c r="K11" s="17">
        <v>0.85</v>
      </c>
      <c r="L11" s="94"/>
      <c r="M11" s="94"/>
      <c r="N11" s="94"/>
      <c r="O11" s="94"/>
      <c r="P11" s="94"/>
      <c r="Q11" s="94"/>
      <c r="R11" s="94"/>
      <c r="S11" s="94"/>
      <c r="T11" s="94"/>
      <c r="U11" s="94"/>
    </row>
    <row r="12" spans="1:21" ht="50.25" customHeight="1">
      <c r="A12" s="100"/>
      <c r="B12" s="11" t="s">
        <v>89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0.4</v>
      </c>
      <c r="K12" s="17">
        <v>0.15</v>
      </c>
      <c r="L12" s="94"/>
      <c r="M12" s="94"/>
      <c r="N12" s="94"/>
      <c r="O12" s="94"/>
      <c r="P12" s="94"/>
      <c r="Q12" s="94"/>
      <c r="R12" s="94"/>
      <c r="S12" s="94"/>
      <c r="T12" s="94"/>
      <c r="U12" s="94"/>
    </row>
    <row r="13" spans="1:21" ht="50.25" customHeight="1">
      <c r="A13" s="100"/>
      <c r="B13" s="11" t="s">
        <v>127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94"/>
      <c r="M13" s="94"/>
      <c r="N13" s="94"/>
      <c r="O13" s="94"/>
      <c r="P13" s="94"/>
      <c r="Q13" s="94"/>
      <c r="R13" s="94"/>
      <c r="S13" s="94"/>
      <c r="T13" s="94"/>
      <c r="U13" s="94"/>
    </row>
    <row r="14" spans="1:21" ht="48" customHeight="1">
      <c r="A14" s="100"/>
      <c r="B14" s="11" t="s">
        <v>90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94"/>
      <c r="M14" s="94"/>
      <c r="N14" s="94"/>
      <c r="O14" s="94"/>
      <c r="P14" s="94"/>
      <c r="Q14" s="94"/>
      <c r="R14" s="94"/>
      <c r="S14" s="94"/>
      <c r="T14" s="94"/>
      <c r="U14" s="94"/>
    </row>
    <row r="15" spans="1:21" ht="15">
      <c r="A15" s="94"/>
      <c r="B15" s="74" t="s">
        <v>131</v>
      </c>
      <c r="C15" s="98">
        <f>SUM(C11:C14)</f>
        <v>1</v>
      </c>
      <c r="D15" s="98">
        <f aca="true" t="shared" si="0" ref="D15:K15">SUM(D11:D14)</f>
        <v>1</v>
      </c>
      <c r="E15" s="98">
        <f t="shared" si="0"/>
        <v>1</v>
      </c>
      <c r="F15" s="98">
        <f t="shared" si="0"/>
        <v>1</v>
      </c>
      <c r="G15" s="98">
        <f t="shared" si="0"/>
        <v>1</v>
      </c>
      <c r="H15" s="98">
        <f t="shared" si="0"/>
        <v>1</v>
      </c>
      <c r="I15" s="98">
        <f t="shared" si="0"/>
        <v>1</v>
      </c>
      <c r="J15" s="98">
        <f t="shared" si="0"/>
        <v>1</v>
      </c>
      <c r="K15" s="98">
        <f t="shared" si="0"/>
        <v>1</v>
      </c>
      <c r="M15" s="94"/>
      <c r="N15" s="94"/>
      <c r="O15" s="94"/>
      <c r="P15" s="94"/>
      <c r="Q15" s="94"/>
      <c r="R15" s="94"/>
      <c r="S15" s="94"/>
      <c r="T15" s="94"/>
      <c r="U15" s="94"/>
    </row>
    <row r="16" spans="1:21" ht="15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</row>
    <row r="17" spans="1:21" ht="15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</row>
    <row r="18" spans="1:21" ht="15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</row>
    <row r="19" spans="1:21" ht="15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</row>
    <row r="20" spans="1:21" ht="1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</row>
    <row r="21" spans="1:21" ht="1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</row>
    <row r="22" spans="1:21" ht="15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</row>
    <row r="23" spans="1:21" ht="15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</row>
    <row r="24" spans="1:21" ht="1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</row>
    <row r="25" spans="1:21" ht="1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</row>
    <row r="26" spans="1:21" ht="1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1:21" ht="1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</row>
    <row r="28" spans="1:21" ht="1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</row>
    <row r="29" spans="1:21" ht="15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</row>
    <row r="30" spans="1:21" ht="15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</row>
    <row r="31" spans="1:21" ht="15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</row>
    <row r="32" spans="1:21" ht="15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</row>
    <row r="33" spans="1:21" ht="15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</row>
    <row r="34" spans="1:21" ht="15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</row>
    <row r="35" spans="1:21" ht="1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</row>
    <row r="36" spans="1:21" ht="15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</row>
    <row r="37" spans="1:21" ht="15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</row>
    <row r="38" spans="1:21" ht="15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</row>
    <row r="39" spans="1:21" ht="15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</row>
    <row r="40" spans="1:21" ht="15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</row>
    <row r="41" spans="1:21" ht="1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</row>
    <row r="42" spans="1:21" ht="15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</row>
    <row r="43" spans="1:21" ht="15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</row>
    <row r="44" spans="1:21" ht="15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</row>
    <row r="45" spans="1:21" ht="15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</row>
    <row r="46" spans="1:21" ht="15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</row>
    <row r="47" spans="1:21" ht="15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</row>
    <row r="48" spans="1:21" ht="15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</row>
    <row r="49" spans="1:21" ht="15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</row>
    <row r="50" spans="1:21" ht="15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</row>
    <row r="51" spans="1:21" ht="15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1:21" ht="15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</row>
    <row r="53" spans="1:21" ht="15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</row>
    <row r="54" spans="1:21" ht="15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</row>
    <row r="55" spans="1:21" ht="15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</row>
    <row r="56" spans="1:21" ht="15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</row>
    <row r="57" spans="1:21" ht="15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</row>
  </sheetData>
  <sheetProtection password="DA89" sheet="1"/>
  <protectedRanges>
    <protectedRange sqref="C11:K14" name="Tartom?ny1"/>
  </protectedRanges>
  <mergeCells count="4">
    <mergeCell ref="B1:E1"/>
    <mergeCell ref="C6:D6"/>
    <mergeCell ref="C7:D7"/>
    <mergeCell ref="B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headerFooter>
    <oddFooter>&amp;C&amp;P. oldal, összesen: &amp;N</oddFooter>
  </headerFooter>
  <rowBreaks count="1" manualBreakCount="1">
    <brk id="18" max="10" man="1"/>
  </rowBreaks>
  <colBreaks count="1" manualBreakCount="1">
    <brk id="11" min="1" max="5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0"/>
  <sheetViews>
    <sheetView zoomScale="70" zoomScaleNormal="70" zoomScaleSheetLayoutView="55" zoomScalePageLayoutView="0" workbookViewId="0" topLeftCell="A22">
      <selection activeCell="L62" sqref="L62"/>
    </sheetView>
  </sheetViews>
  <sheetFormatPr defaultColWidth="9.140625" defaultRowHeight="15"/>
  <cols>
    <col min="1" max="1" width="15.7109375" style="0" customWidth="1"/>
    <col min="2" max="2" width="19.140625" style="0" customWidth="1"/>
    <col min="3" max="6" width="15.7109375" style="0" customWidth="1"/>
    <col min="7" max="7" width="17.57421875" style="0" customWidth="1"/>
    <col min="8" max="11" width="15.7109375" style="0" customWidth="1"/>
    <col min="12" max="12" width="17.28125" style="0" customWidth="1"/>
  </cols>
  <sheetData>
    <row r="1" spans="1:16" ht="90" customHeight="1">
      <c r="A1" s="94"/>
      <c r="B1" s="182" t="s">
        <v>135</v>
      </c>
      <c r="C1" s="183"/>
      <c r="D1" s="183"/>
      <c r="E1" s="183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33" customHeight="1">
      <c r="A2" s="94"/>
      <c r="B2" s="184" t="s">
        <v>105</v>
      </c>
      <c r="C2" s="185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1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ht="1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6" ht="48" customHeight="1">
      <c r="A6" s="94"/>
      <c r="B6" s="13" t="s">
        <v>14</v>
      </c>
      <c r="C6" s="190" t="str">
        <f>'1.) KMJV_ITP_3. fejezet'!C6:D6</f>
        <v>Kecskemét Megyei Jogú Város </v>
      </c>
      <c r="D6" s="191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</row>
    <row r="7" spans="1:16" ht="39.75" customHeight="1">
      <c r="A7" s="94"/>
      <c r="B7" s="13" t="s">
        <v>20</v>
      </c>
      <c r="C7" s="189" t="str">
        <f>'1.) KMJV_ITP_3. fejezet'!C7:D7</f>
        <v>Kecskemét Megyei Jogú Város Integrált Területi Programja</v>
      </c>
      <c r="D7" s="189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</row>
    <row r="8" spans="1:16" ht="37.5" customHeight="1">
      <c r="A8" s="94"/>
      <c r="B8" s="13" t="s">
        <v>22</v>
      </c>
      <c r="C8" s="58">
        <f>'1.) KMJV_ITP_3. fejezet'!C8</f>
        <v>23.11</v>
      </c>
      <c r="D8" s="10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  <row r="9" spans="1:16" ht="18.75">
      <c r="A9" s="38"/>
      <c r="B9" s="105"/>
      <c r="C9" s="106"/>
      <c r="D9" s="38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</row>
    <row r="10" spans="1:16" ht="144.75" customHeight="1">
      <c r="A10" s="94"/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2" t="s">
        <v>5</v>
      </c>
      <c r="H10" s="1" t="s">
        <v>6</v>
      </c>
      <c r="I10" s="1" t="s">
        <v>7</v>
      </c>
      <c r="J10" s="1" t="s">
        <v>8</v>
      </c>
      <c r="K10" s="1" t="s">
        <v>9</v>
      </c>
      <c r="L10" s="94"/>
      <c r="M10" s="94"/>
      <c r="N10" s="94"/>
      <c r="O10" s="94"/>
      <c r="P10" s="94"/>
    </row>
    <row r="11" spans="1:16" ht="63">
      <c r="A11" s="103"/>
      <c r="B11" s="1" t="s">
        <v>13</v>
      </c>
      <c r="C11" s="15">
        <f>'1.) KMJV_ITP_3. fejezet'!C16</f>
        <v>0.29820988227945044</v>
      </c>
      <c r="D11" s="15">
        <f>'1.) KMJV_ITP_3. fejezet'!D16</f>
        <v>0.07762559558923116</v>
      </c>
      <c r="E11" s="15">
        <f>'1.) KMJV_ITP_3. fejezet'!E16</f>
        <v>0.1861041462155626</v>
      </c>
      <c r="F11" s="15">
        <f>'1.) KMJV_ITP_3. fejezet'!F16</f>
        <v>0.08902237240768394</v>
      </c>
      <c r="G11" s="15">
        <f>'1.) KMJV_ITP_3. fejezet'!G16</f>
        <v>0.1583052772724225</v>
      </c>
      <c r="H11" s="15">
        <f>'1.) KMJV_ITP_3. fejezet'!H16</f>
        <v>0.054060721296918385</v>
      </c>
      <c r="I11" s="15">
        <f>'1.) KMJV_ITP_3. fejezet'!I16</f>
        <v>0.023724489202244754</v>
      </c>
      <c r="J11" s="15">
        <f>'1.) KMJV_ITP_3. fejezet'!J16</f>
        <v>0.08345459186321551</v>
      </c>
      <c r="K11" s="15">
        <f>'1.) KMJV_ITP_3. fejezet'!K16</f>
        <v>0.029492923873270602</v>
      </c>
      <c r="L11" s="94"/>
      <c r="M11" s="94"/>
      <c r="N11" s="94"/>
      <c r="O11" s="94"/>
      <c r="P11" s="94"/>
    </row>
    <row r="12" spans="1:16" ht="94.5">
      <c r="A12" s="94"/>
      <c r="B12" s="72" t="s">
        <v>17</v>
      </c>
      <c r="C12" s="73">
        <f>C11*$C$8</f>
        <v>6.8916303794781</v>
      </c>
      <c r="D12" s="73">
        <f aca="true" t="shared" si="0" ref="D12:K12">D11*$C$8</f>
        <v>1.793927514067132</v>
      </c>
      <c r="E12" s="73">
        <f t="shared" si="0"/>
        <v>4.3008668190416515</v>
      </c>
      <c r="F12" s="73">
        <f t="shared" si="0"/>
        <v>2.057307026341576</v>
      </c>
      <c r="G12" s="73">
        <f t="shared" si="0"/>
        <v>3.658434957765684</v>
      </c>
      <c r="H12" s="73">
        <f t="shared" si="0"/>
        <v>1.2493432691717838</v>
      </c>
      <c r="I12" s="73">
        <f t="shared" si="0"/>
        <v>0.5482729454638763</v>
      </c>
      <c r="J12" s="73">
        <f t="shared" si="0"/>
        <v>1.9286356179589104</v>
      </c>
      <c r="K12" s="73">
        <f t="shared" si="0"/>
        <v>0.6815814707112836</v>
      </c>
      <c r="L12" s="94"/>
      <c r="M12" s="94"/>
      <c r="N12" s="94"/>
      <c r="O12" s="94"/>
      <c r="P12" s="94"/>
    </row>
    <row r="13" spans="1:16" ht="141" customHeight="1">
      <c r="A13" s="94"/>
      <c r="B13" s="1"/>
      <c r="C13" s="2" t="s">
        <v>92</v>
      </c>
      <c r="D13" s="2" t="s">
        <v>93</v>
      </c>
      <c r="E13" s="2" t="s">
        <v>94</v>
      </c>
      <c r="F13" s="2" t="s">
        <v>95</v>
      </c>
      <c r="G13" s="2" t="s">
        <v>96</v>
      </c>
      <c r="H13" s="2" t="s">
        <v>97</v>
      </c>
      <c r="I13" s="2" t="s">
        <v>98</v>
      </c>
      <c r="J13" s="2" t="s">
        <v>99</v>
      </c>
      <c r="K13" s="2" t="s">
        <v>100</v>
      </c>
      <c r="L13" s="77" t="s">
        <v>129</v>
      </c>
      <c r="M13" s="94"/>
      <c r="N13" s="94"/>
      <c r="O13" s="94"/>
      <c r="P13" s="94"/>
    </row>
    <row r="14" spans="1:16" ht="30">
      <c r="A14" s="94"/>
      <c r="B14" s="11" t="s">
        <v>88</v>
      </c>
      <c r="C14" s="28">
        <f>C12*'2.) KMJV_ITP_3.fejezet folyt.1.'!C11</f>
        <v>6.8916303794781</v>
      </c>
      <c r="D14" s="28">
        <f>D12*'2.) KMJV_ITP_3.fejezet folyt.1.'!D11</f>
        <v>1.793927514067132</v>
      </c>
      <c r="E14" s="28">
        <f>E12*'2.) KMJV_ITP_3.fejezet folyt.1.'!E11</f>
        <v>4.3008668190416515</v>
      </c>
      <c r="F14" s="28">
        <f>F12*'2.) KMJV_ITP_3.fejezet folyt.1.'!F11</f>
        <v>2.057307026341576</v>
      </c>
      <c r="G14" s="28">
        <f>G12*'2.) KMJV_ITP_3.fejezet folyt.1.'!G11</f>
        <v>3.658434957765684</v>
      </c>
      <c r="H14" s="28">
        <f>H12*'2.) KMJV_ITP_3.fejezet folyt.1.'!H11</f>
        <v>1.2493432691717838</v>
      </c>
      <c r="I14" s="28">
        <f>I12*'2.) KMJV_ITP_3.fejezet folyt.1.'!I11</f>
        <v>0.5482729454638763</v>
      </c>
      <c r="J14" s="28">
        <f>J12*'2.) KMJV_ITP_3.fejezet folyt.1.'!J11</f>
        <v>1.1571813707753462</v>
      </c>
      <c r="K14" s="28">
        <f>K12*'2.) KMJV_ITP_3.fejezet folyt.1.'!K11</f>
        <v>0.579344250104591</v>
      </c>
      <c r="L14" s="76">
        <f>SUM(C14:K14)</f>
        <v>22.23630853220974</v>
      </c>
      <c r="M14" s="94"/>
      <c r="N14" s="94"/>
      <c r="O14" s="94"/>
      <c r="P14" s="94"/>
    </row>
    <row r="15" spans="1:16" ht="30">
      <c r="A15" s="94"/>
      <c r="B15" s="11" t="s">
        <v>89</v>
      </c>
      <c r="C15" s="28">
        <f>C12*'2.) KMJV_ITP_3.fejezet folyt.1.'!C12</f>
        <v>0</v>
      </c>
      <c r="D15" s="28">
        <f>D12*'2.) KMJV_ITP_3.fejezet folyt.1.'!D12</f>
        <v>0</v>
      </c>
      <c r="E15" s="28">
        <f>E12*'2.) KMJV_ITP_3.fejezet folyt.1.'!E12</f>
        <v>0</v>
      </c>
      <c r="F15" s="28">
        <f>F12*'2.) KMJV_ITP_3.fejezet folyt.1.'!F12</f>
        <v>0</v>
      </c>
      <c r="G15" s="28">
        <f>G12*'2.) KMJV_ITP_3.fejezet folyt.1.'!G12</f>
        <v>0</v>
      </c>
      <c r="H15" s="28">
        <f>H12*'2.) KMJV_ITP_3.fejezet folyt.1.'!H12</f>
        <v>0</v>
      </c>
      <c r="I15" s="28">
        <f>I12*'2.) KMJV_ITP_3.fejezet folyt.1.'!I12</f>
        <v>0</v>
      </c>
      <c r="J15" s="28">
        <f>J12*'2.) KMJV_ITP_3.fejezet folyt.1.'!J12</f>
        <v>0.7714542471835641</v>
      </c>
      <c r="K15" s="28">
        <f>K12*'2.) KMJV_ITP_3.fejezet folyt.1.'!K12</f>
        <v>0.10223722060669253</v>
      </c>
      <c r="L15" s="76">
        <f>SUM(C15:K15)</f>
        <v>0.8736914677902566</v>
      </c>
      <c r="M15" s="94"/>
      <c r="N15" s="94"/>
      <c r="O15" s="94"/>
      <c r="P15" s="94"/>
    </row>
    <row r="16" spans="1:16" ht="46.5" customHeight="1">
      <c r="A16" s="94"/>
      <c r="B16" s="11" t="s">
        <v>127</v>
      </c>
      <c r="C16" s="28">
        <f>C12*'2.) KMJV_ITP_3.fejezet folyt.1.'!C13</f>
        <v>0</v>
      </c>
      <c r="D16" s="28">
        <f>D12*'2.) KMJV_ITP_3.fejezet folyt.1.'!D13</f>
        <v>0</v>
      </c>
      <c r="E16" s="28">
        <f>E12*'2.) KMJV_ITP_3.fejezet folyt.1.'!E13</f>
        <v>0</v>
      </c>
      <c r="F16" s="28">
        <f>F12*'2.) KMJV_ITP_3.fejezet folyt.1.'!F13</f>
        <v>0</v>
      </c>
      <c r="G16" s="28">
        <f>G12*'2.) KMJV_ITP_3.fejezet folyt.1.'!G13</f>
        <v>0</v>
      </c>
      <c r="H16" s="28">
        <f>H12*'2.) KMJV_ITP_3.fejezet folyt.1.'!H13</f>
        <v>0</v>
      </c>
      <c r="I16" s="28">
        <f>I12*'2.) KMJV_ITP_3.fejezet folyt.1.'!I13</f>
        <v>0</v>
      </c>
      <c r="J16" s="28">
        <f>J12*'2.) KMJV_ITP_3.fejezet folyt.1.'!J13</f>
        <v>0</v>
      </c>
      <c r="K16" s="28">
        <f>K12*'2.) KMJV_ITP_3.fejezet folyt.1.'!K13</f>
        <v>0</v>
      </c>
      <c r="L16" s="76">
        <f>SUM(C16:K16)</f>
        <v>0</v>
      </c>
      <c r="M16" s="94"/>
      <c r="N16" s="94"/>
      <c r="O16" s="94"/>
      <c r="P16" s="94"/>
    </row>
    <row r="17" spans="1:16" ht="45">
      <c r="A17" s="94"/>
      <c r="B17" s="11" t="s">
        <v>90</v>
      </c>
      <c r="C17" s="28">
        <f>C12*'2.) KMJV_ITP_3.fejezet folyt.1.'!C14</f>
        <v>0</v>
      </c>
      <c r="D17" s="28">
        <f>D12*'2.) KMJV_ITP_3.fejezet folyt.1.'!D14</f>
        <v>0</v>
      </c>
      <c r="E17" s="28">
        <f>E12*'2.) KMJV_ITP_3.fejezet folyt.1.'!E14</f>
        <v>0</v>
      </c>
      <c r="F17" s="28">
        <f>F12*'2.) KMJV_ITP_3.fejezet folyt.1.'!F14</f>
        <v>0</v>
      </c>
      <c r="G17" s="28">
        <f>G12*'2.) KMJV_ITP_3.fejezet folyt.1.'!G14</f>
        <v>0</v>
      </c>
      <c r="H17" s="28">
        <f>H12*'2.) KMJV_ITP_3.fejezet folyt.1.'!H14</f>
        <v>0</v>
      </c>
      <c r="I17" s="28">
        <f>I12*'2.) KMJV_ITP_3.fejezet folyt.1.'!I14</f>
        <v>0</v>
      </c>
      <c r="J17" s="28">
        <f>J12*'2.) KMJV_ITP_3.fejezet folyt.1.'!J14</f>
        <v>0</v>
      </c>
      <c r="K17" s="28">
        <f>K12*'2.) KMJV_ITP_3.fejezet folyt.1.'!K14</f>
        <v>0</v>
      </c>
      <c r="L17" s="76">
        <f>SUM(C17:K17)</f>
        <v>0</v>
      </c>
      <c r="M17" s="94"/>
      <c r="N17" s="94"/>
      <c r="O17" s="94"/>
      <c r="P17" s="94"/>
    </row>
    <row r="18" spans="1:16" ht="15">
      <c r="A18" s="94"/>
      <c r="B18" s="74" t="s">
        <v>130</v>
      </c>
      <c r="C18" s="75">
        <f>SUM(C14:C17)</f>
        <v>6.8916303794781</v>
      </c>
      <c r="D18" s="75">
        <f aca="true" t="shared" si="1" ref="D18:K18">SUM(D14:D17)</f>
        <v>1.793927514067132</v>
      </c>
      <c r="E18" s="75">
        <f t="shared" si="1"/>
        <v>4.3008668190416515</v>
      </c>
      <c r="F18" s="75">
        <f t="shared" si="1"/>
        <v>2.057307026341576</v>
      </c>
      <c r="G18" s="75">
        <f t="shared" si="1"/>
        <v>3.658434957765684</v>
      </c>
      <c r="H18" s="75">
        <f t="shared" si="1"/>
        <v>1.2493432691717838</v>
      </c>
      <c r="I18" s="75">
        <f t="shared" si="1"/>
        <v>0.5482729454638763</v>
      </c>
      <c r="J18" s="75">
        <f t="shared" si="1"/>
        <v>1.9286356179589104</v>
      </c>
      <c r="K18" s="75">
        <f t="shared" si="1"/>
        <v>0.6815814707112835</v>
      </c>
      <c r="L18" s="45">
        <f>SUM(L14:L17)</f>
        <v>23.109999999999996</v>
      </c>
      <c r="M18" s="94"/>
      <c r="N18" s="94"/>
      <c r="O18" s="94"/>
      <c r="P18" s="94"/>
    </row>
    <row r="19" spans="1:16" ht="15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</row>
    <row r="20" spans="1:16" ht="1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</row>
    <row r="21" spans="1:16" ht="1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</row>
    <row r="22" spans="1:16" ht="15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</row>
    <row r="23" spans="1:16" ht="15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</row>
    <row r="24" spans="1:16" ht="1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</row>
    <row r="25" spans="1:16" ht="1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1:16" ht="1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1:16" ht="1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1:16" ht="1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16" ht="15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</row>
    <row r="30" spans="1:16" ht="15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</row>
    <row r="31" spans="1:16" ht="15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</row>
    <row r="32" spans="1:16" ht="15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</row>
    <row r="33" spans="1:16" ht="15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</row>
    <row r="34" spans="1:16" ht="15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</row>
    <row r="35" spans="1:16" ht="1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</row>
    <row r="36" spans="1:16" ht="15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</row>
    <row r="37" spans="1:16" ht="15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</row>
    <row r="38" spans="1:16" ht="15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</row>
    <row r="39" spans="1:16" ht="15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</row>
    <row r="40" spans="1:16" ht="15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</row>
    <row r="41" spans="1:16" ht="1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</row>
    <row r="42" spans="1:16" ht="15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</row>
    <row r="43" spans="1:16" ht="15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</row>
    <row r="44" spans="1:16" ht="15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</row>
    <row r="45" spans="1:16" ht="15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</row>
    <row r="46" spans="1:16" ht="15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</row>
    <row r="47" spans="1:16" ht="15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</row>
    <row r="48" spans="1:16" ht="15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</row>
    <row r="49" spans="1:16" ht="15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</row>
    <row r="50" spans="1:16" ht="15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</row>
    <row r="51" spans="1:16" ht="15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</row>
    <row r="52" spans="1:16" ht="15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</row>
    <row r="53" spans="1:16" ht="15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</row>
    <row r="54" spans="1:16" ht="15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</row>
    <row r="55" spans="1:16" ht="15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</row>
    <row r="56" spans="1:16" ht="15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</row>
    <row r="57" spans="1:16" ht="15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</row>
    <row r="58" spans="1:16" ht="15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</row>
    <row r="59" spans="1:16" ht="15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</row>
    <row r="60" spans="1:16" ht="15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</row>
  </sheetData>
  <sheetProtection password="DA89" sheet="1"/>
  <mergeCells count="4">
    <mergeCell ref="C6:D6"/>
    <mergeCell ref="C7:D7"/>
    <mergeCell ref="B1:E1"/>
    <mergeCell ref="B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0" r:id="rId2"/>
  <headerFooter>
    <oddFooter>&amp;C&amp;P. oldal, összesen: &amp;N</oddFooter>
  </headerFooter>
  <rowBreaks count="1" manualBreakCount="1">
    <brk id="18" min="1" max="11" man="1"/>
  </rowBreaks>
  <colBreaks count="1" manualBreakCount="1">
    <brk id="12" min="1" max="59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0"/>
  <sheetViews>
    <sheetView zoomScale="70" zoomScaleNormal="70" zoomScalePageLayoutView="0" workbookViewId="0" topLeftCell="A3">
      <selection activeCell="E12" sqref="E12"/>
    </sheetView>
  </sheetViews>
  <sheetFormatPr defaultColWidth="9.140625" defaultRowHeight="15"/>
  <cols>
    <col min="2" max="2" width="22.421875" style="0" customWidth="1"/>
    <col min="3" max="3" width="30.8515625" style="0" customWidth="1"/>
    <col min="4" max="4" width="49.28125" style="0" customWidth="1"/>
    <col min="5" max="5" width="23.57421875" style="0" bestFit="1" customWidth="1"/>
    <col min="6" max="6" width="23.421875" style="0" customWidth="1"/>
    <col min="8" max="8" width="7.8515625" style="0" customWidth="1"/>
    <col min="9" max="9" width="8.00390625" style="0" customWidth="1"/>
  </cols>
  <sheetData>
    <row r="1" spans="1:26" ht="15">
      <c r="A1" s="94"/>
      <c r="B1" s="94"/>
      <c r="C1" s="183" t="s">
        <v>123</v>
      </c>
      <c r="D1" s="195"/>
      <c r="E1" s="38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35.25" customHeight="1">
      <c r="A2" s="94"/>
      <c r="B2" s="94"/>
      <c r="C2" s="195"/>
      <c r="D2" s="195"/>
      <c r="E2" s="38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6" ht="33" customHeight="1">
      <c r="A3" s="94"/>
      <c r="B3" s="39" t="s">
        <v>14</v>
      </c>
      <c r="C3" s="196" t="str">
        <f>'1.) KMJV_ITP_3. fejezet'!C6:D6</f>
        <v>Kecskemét Megyei Jogú Város </v>
      </c>
      <c r="D3" s="196"/>
      <c r="E3" s="37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</row>
    <row r="4" spans="1:26" ht="32.25" customHeight="1">
      <c r="A4" s="94"/>
      <c r="B4" s="39" t="s">
        <v>20</v>
      </c>
      <c r="C4" s="196" t="str">
        <f>'1.) KMJV_ITP_3. fejezet'!C7:D7</f>
        <v>Kecskemét Megyei Jogú Város Integrált Területi Programja</v>
      </c>
      <c r="D4" s="196"/>
      <c r="E4" s="37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</row>
    <row r="5" spans="1:26" ht="42" customHeight="1">
      <c r="A5" s="94"/>
      <c r="B5" s="39" t="s">
        <v>22</v>
      </c>
      <c r="C5" s="60">
        <f>'1.) KMJV_ITP_3. fejezet'!C8</f>
        <v>23.11</v>
      </c>
      <c r="D5" s="61"/>
      <c r="E5" s="38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</row>
    <row r="6" spans="1:26" ht="18.75">
      <c r="A6" s="94"/>
      <c r="B6" s="94"/>
      <c r="C6" s="35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</row>
    <row r="7" spans="1:26" ht="18.7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</row>
    <row r="8" spans="1:26" ht="62.25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</row>
    <row r="9" spans="1:26" ht="1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</row>
    <row r="10" spans="1:26" ht="40.5" customHeight="1">
      <c r="A10" s="94"/>
      <c r="B10" s="94"/>
      <c r="C10" s="94"/>
      <c r="D10" s="94"/>
      <c r="E10" s="94"/>
      <c r="F10" s="94"/>
      <c r="G10" s="94"/>
      <c r="H10" s="107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</row>
    <row r="11" spans="1:26" ht="78.75" customHeight="1">
      <c r="A11" s="94"/>
      <c r="B11" s="94"/>
      <c r="C11" s="34" t="s">
        <v>121</v>
      </c>
      <c r="D11" s="12" t="s">
        <v>138</v>
      </c>
      <c r="E11" s="12" t="s">
        <v>175</v>
      </c>
      <c r="F11" s="12" t="s">
        <v>176</v>
      </c>
      <c r="G11" s="94"/>
      <c r="H11" s="108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</row>
    <row r="12" spans="1:26" s="14" customFormat="1" ht="30" customHeight="1">
      <c r="A12" s="101"/>
      <c r="B12" s="101"/>
      <c r="C12" s="30" t="s">
        <v>1</v>
      </c>
      <c r="D12" s="31" t="s">
        <v>150</v>
      </c>
      <c r="E12" s="31">
        <f>E13+E14+E15+E16+E18</f>
        <v>6892</v>
      </c>
      <c r="F12" s="32">
        <f>'3.) KMJV_ITP_3. fejezet folyt.2'!C14</f>
        <v>6.8916303794781</v>
      </c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</row>
    <row r="13" spans="1:26" s="14" customFormat="1" ht="67.5" customHeight="1">
      <c r="A13" s="101"/>
      <c r="B13" s="101"/>
      <c r="C13" s="18"/>
      <c r="D13" s="157" t="s">
        <v>183</v>
      </c>
      <c r="E13" s="192">
        <v>6892</v>
      </c>
      <c r="F13" s="33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</row>
    <row r="14" spans="1:26" s="14" customFormat="1" ht="30" customHeight="1">
      <c r="A14" s="101"/>
      <c r="B14" s="101"/>
      <c r="C14" s="18"/>
      <c r="D14" s="158" t="s">
        <v>155</v>
      </c>
      <c r="E14" s="193"/>
      <c r="F14" s="33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</row>
    <row r="15" spans="1:26" s="14" customFormat="1" ht="30" customHeight="1">
      <c r="A15" s="101"/>
      <c r="B15" s="101"/>
      <c r="C15" s="18"/>
      <c r="D15" s="159" t="s">
        <v>156</v>
      </c>
      <c r="E15" s="193"/>
      <c r="F15" s="33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</row>
    <row r="16" spans="1:26" s="14" customFormat="1" ht="54" customHeight="1">
      <c r="A16" s="101"/>
      <c r="B16" s="101"/>
      <c r="C16" s="18"/>
      <c r="D16" s="152" t="s">
        <v>182</v>
      </c>
      <c r="E16" s="193"/>
      <c r="F16" s="33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</row>
    <row r="17" spans="1:26" s="14" customFormat="1" ht="54" customHeight="1">
      <c r="A17" s="101"/>
      <c r="B17" s="101"/>
      <c r="C17" s="18"/>
      <c r="D17" s="158" t="s">
        <v>161</v>
      </c>
      <c r="E17" s="193"/>
      <c r="F17" s="33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</row>
    <row r="18" spans="1:26" s="14" customFormat="1" ht="48" customHeight="1">
      <c r="A18" s="101"/>
      <c r="B18" s="101"/>
      <c r="C18" s="18"/>
      <c r="D18" s="160" t="s">
        <v>157</v>
      </c>
      <c r="E18" s="194"/>
      <c r="F18" s="33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</row>
    <row r="19" spans="1:26" s="14" customFormat="1" ht="30" customHeight="1">
      <c r="A19" s="101"/>
      <c r="B19" s="101"/>
      <c r="C19" s="29" t="s">
        <v>2</v>
      </c>
      <c r="D19" s="31" t="s">
        <v>150</v>
      </c>
      <c r="E19" s="31">
        <f>E20+E21+E22</f>
        <v>1794</v>
      </c>
      <c r="F19" s="32">
        <f>'3.) KMJV_ITP_3. fejezet folyt.2'!D14</f>
        <v>1.793927514067132</v>
      </c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</row>
    <row r="20" spans="1:26" s="14" customFormat="1" ht="48" customHeight="1">
      <c r="A20" s="101"/>
      <c r="B20" s="101"/>
      <c r="C20" s="29"/>
      <c r="D20" s="163" t="s">
        <v>158</v>
      </c>
      <c r="E20" s="192">
        <v>1794</v>
      </c>
      <c r="F20" s="33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</row>
    <row r="21" spans="1:26" s="14" customFormat="1" ht="44.25" customHeight="1">
      <c r="A21" s="101"/>
      <c r="B21" s="101"/>
      <c r="C21" s="29"/>
      <c r="D21" s="168" t="s">
        <v>178</v>
      </c>
      <c r="E21" s="193"/>
      <c r="F21" s="33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</row>
    <row r="22" spans="1:26" s="14" customFormat="1" ht="30" customHeight="1">
      <c r="A22" s="101"/>
      <c r="B22" s="101"/>
      <c r="C22" s="29"/>
      <c r="D22" s="78"/>
      <c r="E22" s="194"/>
      <c r="F22" s="33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</row>
    <row r="23" spans="1:26" s="14" customFormat="1" ht="30" customHeight="1">
      <c r="A23" s="101"/>
      <c r="B23" s="101"/>
      <c r="C23" s="29" t="s">
        <v>3</v>
      </c>
      <c r="D23" s="31" t="s">
        <v>150</v>
      </c>
      <c r="E23" s="31">
        <f>SUM(E24:E28)</f>
        <v>4301</v>
      </c>
      <c r="F23" s="32">
        <f>'3.) KMJV_ITP_3. fejezet folyt.2'!E14</f>
        <v>4.3008668190416515</v>
      </c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</row>
    <row r="24" spans="1:26" s="14" customFormat="1" ht="52.5" customHeight="1">
      <c r="A24" s="101"/>
      <c r="B24" s="101"/>
      <c r="C24" s="29"/>
      <c r="D24" s="158" t="s">
        <v>159</v>
      </c>
      <c r="E24" s="192">
        <v>4301</v>
      </c>
      <c r="F24" s="33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</row>
    <row r="25" spans="1:26" s="14" customFormat="1" ht="52.5" customHeight="1">
      <c r="A25" s="101"/>
      <c r="B25" s="101"/>
      <c r="C25" s="29"/>
      <c r="D25" s="162" t="s">
        <v>173</v>
      </c>
      <c r="E25" s="193"/>
      <c r="F25" s="33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</row>
    <row r="26" spans="1:26" s="14" customFormat="1" ht="45" customHeight="1">
      <c r="A26" s="101"/>
      <c r="B26" s="101"/>
      <c r="C26" s="29"/>
      <c r="D26" s="161" t="s">
        <v>160</v>
      </c>
      <c r="E26" s="193"/>
      <c r="F26" s="33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</row>
    <row r="27" spans="1:26" s="14" customFormat="1" ht="45" customHeight="1">
      <c r="A27" s="101"/>
      <c r="B27" s="101"/>
      <c r="C27" s="29"/>
      <c r="D27" s="170" t="s">
        <v>179</v>
      </c>
      <c r="E27" s="193"/>
      <c r="F27" s="33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</row>
    <row r="28" spans="1:26" s="14" customFormat="1" ht="79.5" customHeight="1">
      <c r="A28" s="101"/>
      <c r="B28" s="101"/>
      <c r="C28" s="29"/>
      <c r="D28" s="169" t="s">
        <v>184</v>
      </c>
      <c r="E28" s="194"/>
      <c r="F28" s="33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s="14" customFormat="1" ht="30" customHeight="1">
      <c r="A29" s="101"/>
      <c r="B29" s="101"/>
      <c r="C29" s="29" t="s">
        <v>4</v>
      </c>
      <c r="D29" s="31" t="s">
        <v>139</v>
      </c>
      <c r="E29" s="31">
        <f>SUM(E30:E33)</f>
        <v>2060</v>
      </c>
      <c r="F29" s="32">
        <f>'3.) KMJV_ITP_3. fejezet folyt.2'!F14</f>
        <v>2.057307026341576</v>
      </c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s="14" customFormat="1" ht="63" customHeight="1">
      <c r="A30" s="101"/>
      <c r="B30" s="101"/>
      <c r="C30" s="29"/>
      <c r="D30" s="164" t="s">
        <v>162</v>
      </c>
      <c r="E30" s="192">
        <v>2060</v>
      </c>
      <c r="F30" s="33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s="14" customFormat="1" ht="63" customHeight="1">
      <c r="A31" s="101"/>
      <c r="B31" s="101"/>
      <c r="C31" s="29"/>
      <c r="D31" s="164" t="s">
        <v>177</v>
      </c>
      <c r="E31" s="193"/>
      <c r="F31" s="33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s="14" customFormat="1" ht="53.25" customHeight="1">
      <c r="A32" s="101"/>
      <c r="B32" s="101"/>
      <c r="C32" s="29"/>
      <c r="D32" s="152" t="s">
        <v>185</v>
      </c>
      <c r="E32" s="193"/>
      <c r="F32" s="33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s="14" customFormat="1" ht="53.25" customHeight="1">
      <c r="A33" s="101"/>
      <c r="B33" s="101"/>
      <c r="C33" s="29"/>
      <c r="D33" s="152" t="s">
        <v>186</v>
      </c>
      <c r="E33" s="194"/>
      <c r="F33" s="33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s="14" customFormat="1" ht="30" customHeight="1">
      <c r="A34" s="101"/>
      <c r="B34" s="101"/>
      <c r="C34" s="29" t="s">
        <v>5</v>
      </c>
      <c r="D34" s="31" t="s">
        <v>150</v>
      </c>
      <c r="E34" s="31">
        <f>E35+E36+E37</f>
        <v>3666</v>
      </c>
      <c r="F34" s="32">
        <f>'3.) KMJV_ITP_3. fejezet folyt.2'!G14</f>
        <v>3.658434957765684</v>
      </c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  <row r="35" spans="1:26" s="14" customFormat="1" ht="54" customHeight="1">
      <c r="A35" s="101"/>
      <c r="B35" s="101"/>
      <c r="C35" s="29"/>
      <c r="D35" s="163" t="s">
        <v>163</v>
      </c>
      <c r="E35" s="166">
        <v>3661</v>
      </c>
      <c r="F35" s="33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</row>
    <row r="36" spans="1:26" s="14" customFormat="1" ht="30" customHeight="1">
      <c r="A36" s="101"/>
      <c r="B36" s="101"/>
      <c r="C36" s="29"/>
      <c r="D36" s="163" t="s">
        <v>164</v>
      </c>
      <c r="E36" s="166">
        <v>5</v>
      </c>
      <c r="F36" s="33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</row>
    <row r="37" spans="1:26" s="14" customFormat="1" ht="30" customHeight="1">
      <c r="A37" s="101"/>
      <c r="B37" s="101"/>
      <c r="C37" s="29"/>
      <c r="D37" s="78"/>
      <c r="E37" s="78"/>
      <c r="F37" s="33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</row>
    <row r="38" spans="1:26" s="14" customFormat="1" ht="30" customHeight="1">
      <c r="A38" s="101"/>
      <c r="B38" s="101"/>
      <c r="C38" s="29" t="s">
        <v>6</v>
      </c>
      <c r="D38" s="31" t="s">
        <v>172</v>
      </c>
      <c r="E38" s="31">
        <f>SUM(E39:E44)</f>
        <v>1250</v>
      </c>
      <c r="F38" s="32">
        <f>'3.) KMJV_ITP_3. fejezet folyt.2'!H14</f>
        <v>1.2493432691717838</v>
      </c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</row>
    <row r="39" spans="1:26" s="14" customFormat="1" ht="54" customHeight="1">
      <c r="A39" s="101"/>
      <c r="B39" s="101"/>
      <c r="C39" s="29"/>
      <c r="D39" s="153" t="s">
        <v>165</v>
      </c>
      <c r="E39" s="192">
        <v>1250</v>
      </c>
      <c r="F39" s="32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</row>
    <row r="40" spans="1:26" s="14" customFormat="1" ht="42" customHeight="1">
      <c r="A40" s="101"/>
      <c r="B40" s="101"/>
      <c r="C40" s="29"/>
      <c r="D40" s="154" t="s">
        <v>166</v>
      </c>
      <c r="E40" s="193"/>
      <c r="F40" s="32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</row>
    <row r="41" spans="1:26" s="14" customFormat="1" ht="72" customHeight="1">
      <c r="A41" s="101"/>
      <c r="B41" s="101"/>
      <c r="C41" s="29"/>
      <c r="D41" s="153" t="s">
        <v>167</v>
      </c>
      <c r="E41" s="193"/>
      <c r="F41" s="32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</row>
    <row r="42" spans="1:26" s="14" customFormat="1" ht="43.5" customHeight="1">
      <c r="A42" s="101"/>
      <c r="B42" s="101"/>
      <c r="C42" s="29"/>
      <c r="D42" s="153" t="s">
        <v>168</v>
      </c>
      <c r="E42" s="193"/>
      <c r="F42" s="33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</row>
    <row r="43" spans="1:26" s="14" customFormat="1" ht="54" customHeight="1">
      <c r="A43" s="101"/>
      <c r="B43" s="101"/>
      <c r="C43" s="29"/>
      <c r="D43" s="155" t="s">
        <v>169</v>
      </c>
      <c r="E43" s="193"/>
      <c r="F43" s="33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</row>
    <row r="44" spans="1:26" s="14" customFormat="1" ht="51.75" customHeight="1">
      <c r="A44" s="101"/>
      <c r="B44" s="101"/>
      <c r="C44" s="29"/>
      <c r="D44" s="156" t="s">
        <v>174</v>
      </c>
      <c r="E44" s="194"/>
      <c r="F44" s="33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</row>
    <row r="45" spans="1:26" s="14" customFormat="1" ht="30" customHeight="1">
      <c r="A45" s="101"/>
      <c r="B45" s="101"/>
      <c r="C45" s="29" t="s">
        <v>7</v>
      </c>
      <c r="D45" s="31" t="s">
        <v>150</v>
      </c>
      <c r="E45" s="31">
        <f>E46+E47+E48</f>
        <v>548</v>
      </c>
      <c r="F45" s="32">
        <f>'3.) KMJV_ITP_3. fejezet folyt.2'!I14</f>
        <v>0.5482729454638763</v>
      </c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</row>
    <row r="46" spans="1:26" s="14" customFormat="1" ht="56.25" customHeight="1">
      <c r="A46" s="101"/>
      <c r="B46" s="101"/>
      <c r="C46" s="29"/>
      <c r="D46" s="163" t="s">
        <v>187</v>
      </c>
      <c r="E46" s="166">
        <v>548</v>
      </c>
      <c r="F46" s="33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</row>
    <row r="47" spans="1:26" s="14" customFormat="1" ht="30" customHeight="1">
      <c r="A47" s="101"/>
      <c r="B47" s="101"/>
      <c r="C47" s="29"/>
      <c r="D47" s="78"/>
      <c r="E47" s="166"/>
      <c r="F47" s="33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</row>
    <row r="48" spans="1:26" s="14" customFormat="1" ht="30" customHeight="1">
      <c r="A48" s="101"/>
      <c r="B48" s="101"/>
      <c r="C48" s="29"/>
      <c r="D48" s="78"/>
      <c r="E48" s="166"/>
      <c r="F48" s="33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</row>
    <row r="49" spans="1:26" s="14" customFormat="1" ht="30" customHeight="1">
      <c r="A49" s="101"/>
      <c r="B49" s="101"/>
      <c r="C49" s="29" t="s">
        <v>8</v>
      </c>
      <c r="D49" s="31" t="s">
        <v>139</v>
      </c>
      <c r="E49" s="171">
        <v>1116</v>
      </c>
      <c r="F49" s="32">
        <f>'3.) KMJV_ITP_3. fejezet folyt.2'!J14</f>
        <v>1.1571813707753462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</row>
    <row r="50" spans="1:26" s="14" customFormat="1" ht="30" customHeight="1">
      <c r="A50" s="101"/>
      <c r="B50" s="101"/>
      <c r="C50" s="29"/>
      <c r="D50" s="163" t="s">
        <v>170</v>
      </c>
      <c r="E50" s="166">
        <v>1116</v>
      </c>
      <c r="F50" s="33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</row>
    <row r="51" spans="1:26" s="14" customFormat="1" ht="30" customHeight="1">
      <c r="A51" s="101"/>
      <c r="B51" s="101"/>
      <c r="C51" s="29"/>
      <c r="D51" s="78"/>
      <c r="E51" s="166"/>
      <c r="F51" s="33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</row>
    <row r="52" spans="1:26" s="14" customFormat="1" ht="30" customHeight="1">
      <c r="A52" s="101"/>
      <c r="B52" s="101"/>
      <c r="C52" s="29"/>
      <c r="D52" s="78"/>
      <c r="E52" s="166"/>
      <c r="F52" s="33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</row>
    <row r="53" spans="1:26" s="14" customFormat="1" ht="30" customHeight="1">
      <c r="A53" s="101"/>
      <c r="B53" s="101"/>
      <c r="C53" s="29" t="s">
        <v>9</v>
      </c>
      <c r="D53" s="31" t="s">
        <v>150</v>
      </c>
      <c r="E53" s="171">
        <f>E54+E55+E56</f>
        <v>582</v>
      </c>
      <c r="F53" s="32">
        <f>'3.) KMJV_ITP_3. fejezet folyt.2'!K14</f>
        <v>0.579344250104591</v>
      </c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</row>
    <row r="54" spans="1:26" ht="35.25" customHeight="1">
      <c r="A54" s="94"/>
      <c r="B54" s="94"/>
      <c r="C54" s="29"/>
      <c r="D54" s="163" t="s">
        <v>171</v>
      </c>
      <c r="E54" s="166">
        <v>582</v>
      </c>
      <c r="F54" s="36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</row>
    <row r="55" spans="1:26" ht="30" customHeight="1">
      <c r="A55" s="94"/>
      <c r="B55" s="94"/>
      <c r="C55" s="29"/>
      <c r="D55" s="78"/>
      <c r="E55" s="166"/>
      <c r="F55" s="36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</row>
    <row r="56" spans="1:26" ht="34.5" customHeight="1">
      <c r="A56" s="94"/>
      <c r="B56" s="94"/>
      <c r="C56" s="29"/>
      <c r="D56" s="78"/>
      <c r="E56" s="166"/>
      <c r="F56" s="36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</row>
    <row r="57" spans="1:26" ht="15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</row>
    <row r="58" spans="1:26" ht="15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</row>
    <row r="59" spans="1:26" ht="15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</row>
    <row r="60" spans="1:26" ht="15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</row>
  </sheetData>
  <sheetProtection/>
  <mergeCells count="8">
    <mergeCell ref="E30:E33"/>
    <mergeCell ref="E39:E44"/>
    <mergeCell ref="C1:D2"/>
    <mergeCell ref="C3:D3"/>
    <mergeCell ref="C4:D4"/>
    <mergeCell ref="E13:E18"/>
    <mergeCell ref="E20:E22"/>
    <mergeCell ref="E24:E28"/>
  </mergeCells>
  <printOptions/>
  <pageMargins left="0.7086614173228347" right="0.7086614173228347" top="0.7480314960629921" bottom="0.7480314960629921" header="0.31496062992125984" footer="0.31496062992125984"/>
  <pageSetup orientation="landscape" paperSize="8" scale="80" r:id="rId1"/>
  <rowBreaks count="2" manualBreakCount="2">
    <brk id="22" min="1" max="5" man="1"/>
    <brk id="37" min="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60"/>
  <sheetViews>
    <sheetView zoomScale="60" zoomScaleNormal="60" zoomScaleSheetLayoutView="55" zoomScalePageLayoutView="0" workbookViewId="0" topLeftCell="C35">
      <selection activeCell="N50" sqref="N50"/>
    </sheetView>
  </sheetViews>
  <sheetFormatPr defaultColWidth="9.140625" defaultRowHeight="15"/>
  <cols>
    <col min="1" max="1" width="10.28125" style="0" customWidth="1"/>
    <col min="2" max="2" width="39.00390625" style="52" customWidth="1"/>
    <col min="3" max="3" width="14.8515625" style="6" bestFit="1" customWidth="1"/>
    <col min="4" max="5" width="14.8515625" style="6" customWidth="1"/>
    <col min="6" max="6" width="11.140625" style="6" customWidth="1"/>
    <col min="7" max="8" width="13.57421875" style="6" customWidth="1"/>
    <col min="9" max="9" width="17.7109375" style="0" customWidth="1"/>
    <col min="10" max="10" width="17.421875" style="0" customWidth="1"/>
    <col min="11" max="11" width="19.00390625" style="0" customWidth="1"/>
    <col min="12" max="12" width="18.28125" style="0" customWidth="1"/>
    <col min="13" max="13" width="18.140625" style="0" customWidth="1"/>
    <col min="14" max="14" width="15.140625" style="0" customWidth="1"/>
    <col min="15" max="15" width="18.57421875" style="0" customWidth="1"/>
    <col min="16" max="16" width="18.00390625" style="0" customWidth="1"/>
    <col min="18" max="18" width="69.140625" style="0" customWidth="1"/>
  </cols>
  <sheetData>
    <row r="1" spans="1:24" ht="144" customHeight="1">
      <c r="A1" s="94"/>
      <c r="B1" s="198" t="s">
        <v>151</v>
      </c>
      <c r="C1" s="199"/>
      <c r="D1" s="199"/>
      <c r="E1" s="109"/>
      <c r="F1" s="109"/>
      <c r="G1" s="109"/>
      <c r="H1" s="109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4" ht="36" customHeight="1">
      <c r="A2" s="38"/>
      <c r="B2" s="47" t="s">
        <v>101</v>
      </c>
      <c r="C2" s="113"/>
      <c r="D2" s="109"/>
      <c r="E2" s="109"/>
      <c r="F2" s="109"/>
      <c r="G2" s="109"/>
      <c r="H2" s="109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 ht="20.25" customHeight="1">
      <c r="A3" s="38"/>
      <c r="B3" s="63"/>
      <c r="C3" s="113"/>
      <c r="D3" s="109"/>
      <c r="E3" s="109"/>
      <c r="F3" s="109"/>
      <c r="G3" s="109"/>
      <c r="H3" s="109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</row>
    <row r="4" spans="1:24" ht="44.25" customHeight="1">
      <c r="A4" s="94"/>
      <c r="B4" s="51" t="s">
        <v>14</v>
      </c>
      <c r="C4" s="200" t="str">
        <f>'1.) KMJV_ITP_3. fejezet'!C6:D6</f>
        <v>Kecskemét Megyei Jogú Város </v>
      </c>
      <c r="D4" s="200"/>
      <c r="E4" s="109"/>
      <c r="F4" s="109"/>
      <c r="G4" s="109"/>
      <c r="H4" s="109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</row>
    <row r="5" spans="1:24" ht="32.25" customHeight="1">
      <c r="A5" s="94"/>
      <c r="B5" s="51" t="s">
        <v>20</v>
      </c>
      <c r="C5" s="200" t="str">
        <f>'1.) KMJV_ITP_3. fejezet'!C7:D7</f>
        <v>Kecskemét Megyei Jogú Város Integrált Területi Programja</v>
      </c>
      <c r="D5" s="200"/>
      <c r="E5" s="109"/>
      <c r="F5" s="109"/>
      <c r="G5" s="109"/>
      <c r="H5" s="109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</row>
    <row r="6" spans="1:24" ht="39.75" customHeight="1">
      <c r="A6" s="94"/>
      <c r="B6" s="51" t="s">
        <v>22</v>
      </c>
      <c r="C6" s="62">
        <f>'1.) KMJV_ITP_3. fejezet'!C8</f>
        <v>23.11</v>
      </c>
      <c r="D6" s="104"/>
      <c r="E6" s="109"/>
      <c r="F6" s="109"/>
      <c r="G6" s="109"/>
      <c r="H6" s="109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</row>
    <row r="7" spans="1:24" ht="15">
      <c r="A7" s="94"/>
      <c r="B7" s="111"/>
      <c r="C7" s="109"/>
      <c r="D7" s="109"/>
      <c r="E7" s="109"/>
      <c r="F7" s="109"/>
      <c r="G7" s="109"/>
      <c r="H7" s="109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</row>
    <row r="8" spans="1:24" ht="17.25" customHeight="1">
      <c r="A8" s="94"/>
      <c r="B8" s="111"/>
      <c r="C8" s="109"/>
      <c r="D8" s="109"/>
      <c r="E8" s="109"/>
      <c r="F8" s="109"/>
      <c r="G8" s="109"/>
      <c r="H8" s="109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</row>
    <row r="9" spans="1:24" ht="15">
      <c r="A9" s="94"/>
      <c r="B9" s="111"/>
      <c r="C9" s="109"/>
      <c r="D9" s="109"/>
      <c r="E9" s="110"/>
      <c r="F9" s="109"/>
      <c r="G9" s="109"/>
      <c r="H9" s="109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</row>
    <row r="10" spans="1:24" ht="25.5" customHeight="1">
      <c r="A10" s="94"/>
      <c r="B10" s="53" t="s">
        <v>84</v>
      </c>
      <c r="C10" s="8">
        <f>'1.) KMJV_ITP_3. fejezet'!C8</f>
        <v>23.11</v>
      </c>
      <c r="D10" s="112"/>
      <c r="E10" s="109"/>
      <c r="F10" s="109"/>
      <c r="G10" s="109"/>
      <c r="H10" s="109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</row>
    <row r="11" spans="1:24" ht="38.25" customHeight="1">
      <c r="A11" s="94"/>
      <c r="B11" s="53" t="s">
        <v>136</v>
      </c>
      <c r="C11" s="8">
        <v>387.04</v>
      </c>
      <c r="D11" s="112"/>
      <c r="E11" s="109"/>
      <c r="F11" s="109"/>
      <c r="G11" s="109"/>
      <c r="H11" s="109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</row>
    <row r="12" spans="1:24" ht="22.5" customHeight="1">
      <c r="A12" s="94"/>
      <c r="B12" s="53" t="s">
        <v>83</v>
      </c>
      <c r="C12" s="145">
        <f>C10/C11</f>
        <v>0.05970959073997519</v>
      </c>
      <c r="D12" s="144"/>
      <c r="E12" s="113"/>
      <c r="F12" s="113"/>
      <c r="G12" s="113"/>
      <c r="H12" s="113"/>
      <c r="I12" s="38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</row>
    <row r="13" spans="1:24" ht="41.25" customHeight="1">
      <c r="A13" s="94"/>
      <c r="B13" s="111"/>
      <c r="C13" s="109"/>
      <c r="D13" s="109"/>
      <c r="E13" s="109"/>
      <c r="F13" s="109"/>
      <c r="G13" s="109"/>
      <c r="H13" s="109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</row>
    <row r="14" spans="1:24" s="4" customFormat="1" ht="120.75" customHeight="1">
      <c r="A14" s="114" t="s">
        <v>24</v>
      </c>
      <c r="B14" s="7" t="s">
        <v>25</v>
      </c>
      <c r="C14" s="7" t="s">
        <v>133</v>
      </c>
      <c r="D14" s="7" t="s">
        <v>85</v>
      </c>
      <c r="E14" s="7" t="s">
        <v>86</v>
      </c>
      <c r="F14" s="7" t="s">
        <v>26</v>
      </c>
      <c r="G14" s="7" t="s">
        <v>27</v>
      </c>
      <c r="H14" s="142"/>
      <c r="I14" s="11" t="s">
        <v>143</v>
      </c>
      <c r="J14" s="11" t="s">
        <v>144</v>
      </c>
      <c r="K14" s="11" t="s">
        <v>145</v>
      </c>
      <c r="L14" s="11" t="s">
        <v>146</v>
      </c>
      <c r="M14" s="11" t="s">
        <v>147</v>
      </c>
      <c r="N14" s="11" t="s">
        <v>148</v>
      </c>
      <c r="O14" s="123" t="s">
        <v>140</v>
      </c>
      <c r="P14" s="11" t="s">
        <v>141</v>
      </c>
      <c r="Q14" s="146"/>
      <c r="R14" s="11" t="s">
        <v>149</v>
      </c>
      <c r="S14" s="141"/>
      <c r="T14" s="141"/>
      <c r="U14" s="141"/>
      <c r="V14" s="141"/>
      <c r="W14" s="141"/>
      <c r="X14" s="141"/>
    </row>
    <row r="15" spans="1:24" ht="30">
      <c r="A15" s="201" t="s">
        <v>28</v>
      </c>
      <c r="B15" s="54" t="s">
        <v>29</v>
      </c>
      <c r="C15" s="82" t="s">
        <v>30</v>
      </c>
      <c r="D15" s="80"/>
      <c r="E15" s="9"/>
      <c r="F15" s="82"/>
      <c r="G15" s="83">
        <v>4422</v>
      </c>
      <c r="H15" s="61"/>
      <c r="I15" s="127">
        <f>'1.) KMJV_ITP_3. fejezet'!C14</f>
        <v>115.4191528374385</v>
      </c>
      <c r="J15" s="133">
        <f>'1.) KMJV_ITP_3. fejezet'!C15</f>
        <v>6.8916303794781</v>
      </c>
      <c r="K15" s="128">
        <f>J15/I15</f>
        <v>0.05970959073997519</v>
      </c>
      <c r="L15" s="133">
        <f>'1.) KMJV_ITP_3. fejezet'!C17</f>
        <v>6.8916303794781</v>
      </c>
      <c r="M15" s="128">
        <f>L15/I15</f>
        <v>0.05970959073997519</v>
      </c>
      <c r="N15" s="129">
        <f>K15*G15</f>
        <v>264.0358102521703</v>
      </c>
      <c r="O15" s="132">
        <f>M15*G15</f>
        <v>264.0358102521703</v>
      </c>
      <c r="P15" s="150">
        <v>264.0270604560808</v>
      </c>
      <c r="Q15" s="101"/>
      <c r="R15" s="149" t="s">
        <v>154</v>
      </c>
      <c r="S15" s="94"/>
      <c r="T15" s="94"/>
      <c r="U15" s="94"/>
      <c r="V15" s="94"/>
      <c r="W15" s="94"/>
      <c r="X15" s="94"/>
    </row>
    <row r="16" spans="1:24" ht="30">
      <c r="A16" s="201"/>
      <c r="B16" s="54" t="s">
        <v>31</v>
      </c>
      <c r="C16" s="82" t="s">
        <v>30</v>
      </c>
      <c r="D16" s="80"/>
      <c r="E16" s="9"/>
      <c r="F16" s="82"/>
      <c r="G16" s="83">
        <v>22</v>
      </c>
      <c r="H16" s="61"/>
      <c r="I16" s="135"/>
      <c r="J16" s="134"/>
      <c r="K16" s="130">
        <f aca="true" t="shared" si="0" ref="K16:K21">K15</f>
        <v>0.05970959073997519</v>
      </c>
      <c r="L16" s="134"/>
      <c r="M16" s="130">
        <f aca="true" t="shared" si="1" ref="M16:M21">M15</f>
        <v>0.05970959073997519</v>
      </c>
      <c r="N16" s="129">
        <f aca="true" t="shared" si="2" ref="N16:N52">K16*G16</f>
        <v>1.3136109962794542</v>
      </c>
      <c r="O16" s="132">
        <f aca="true" t="shared" si="3" ref="O16:O52">M16*G16</f>
        <v>1.3136109962794542</v>
      </c>
      <c r="P16" s="150">
        <v>1.3135674649556257</v>
      </c>
      <c r="Q16" s="101"/>
      <c r="R16" s="149" t="s">
        <v>154</v>
      </c>
      <c r="S16" s="94"/>
      <c r="T16" s="94"/>
      <c r="U16" s="94"/>
      <c r="V16" s="94"/>
      <c r="W16" s="94"/>
      <c r="X16" s="94"/>
    </row>
    <row r="17" spans="1:24" ht="30">
      <c r="A17" s="201"/>
      <c r="B17" s="54" t="s">
        <v>32</v>
      </c>
      <c r="C17" s="82" t="s">
        <v>30</v>
      </c>
      <c r="D17" s="80"/>
      <c r="E17" s="9"/>
      <c r="F17" s="82"/>
      <c r="G17" s="82">
        <v>4400</v>
      </c>
      <c r="H17" s="113"/>
      <c r="I17" s="135"/>
      <c r="J17" s="134"/>
      <c r="K17" s="130">
        <f t="shared" si="0"/>
        <v>0.05970959073997519</v>
      </c>
      <c r="L17" s="134"/>
      <c r="M17" s="130">
        <f t="shared" si="1"/>
        <v>0.05970959073997519</v>
      </c>
      <c r="N17" s="129">
        <f t="shared" si="2"/>
        <v>262.72219925589087</v>
      </c>
      <c r="O17" s="132">
        <f t="shared" si="3"/>
        <v>262.72219925589087</v>
      </c>
      <c r="P17" s="150">
        <v>262.7134929911251</v>
      </c>
      <c r="Q17" s="101"/>
      <c r="R17" s="149" t="s">
        <v>154</v>
      </c>
      <c r="S17" s="94"/>
      <c r="T17" s="94"/>
      <c r="U17" s="94"/>
      <c r="V17" s="94"/>
      <c r="W17" s="94"/>
      <c r="X17" s="94"/>
    </row>
    <row r="18" spans="1:24" ht="30">
      <c r="A18" s="201"/>
      <c r="B18" s="55" t="s">
        <v>33</v>
      </c>
      <c r="C18" s="5" t="s">
        <v>34</v>
      </c>
      <c r="D18" s="79">
        <f>(150/100)*5.97</f>
        <v>8.955</v>
      </c>
      <c r="E18" s="10">
        <f>D18/F18</f>
        <v>0.0597</v>
      </c>
      <c r="F18" s="5">
        <v>150</v>
      </c>
      <c r="G18" s="5">
        <v>749</v>
      </c>
      <c r="H18" s="113"/>
      <c r="I18" s="135"/>
      <c r="J18" s="134"/>
      <c r="K18" s="130">
        <f t="shared" si="0"/>
        <v>0.05970959073997519</v>
      </c>
      <c r="L18" s="134"/>
      <c r="M18" s="130">
        <f t="shared" si="1"/>
        <v>0.05970959073997519</v>
      </c>
      <c r="N18" s="129">
        <f t="shared" si="2"/>
        <v>44.72248346424142</v>
      </c>
      <c r="O18" s="132">
        <f t="shared" si="3"/>
        <v>44.72248346424142</v>
      </c>
      <c r="P18" s="150">
        <v>44.72100142053471</v>
      </c>
      <c r="Q18" s="101"/>
      <c r="R18" s="149" t="s">
        <v>154</v>
      </c>
      <c r="S18" s="94"/>
      <c r="T18" s="94"/>
      <c r="U18" s="94"/>
      <c r="V18" s="94"/>
      <c r="W18" s="94"/>
      <c r="X18" s="94"/>
    </row>
    <row r="19" spans="1:24" ht="25.5" customHeight="1">
      <c r="A19" s="201"/>
      <c r="B19" s="54" t="s">
        <v>35</v>
      </c>
      <c r="C19" s="82" t="s">
        <v>34</v>
      </c>
      <c r="D19" s="80"/>
      <c r="E19" s="9"/>
      <c r="F19" s="82"/>
      <c r="G19" s="82">
        <v>303</v>
      </c>
      <c r="H19" s="113"/>
      <c r="I19" s="135"/>
      <c r="J19" s="134"/>
      <c r="K19" s="130">
        <f t="shared" si="0"/>
        <v>0.05970959073997519</v>
      </c>
      <c r="L19" s="134"/>
      <c r="M19" s="130">
        <f t="shared" si="1"/>
        <v>0.05970959073997519</v>
      </c>
      <c r="N19" s="129">
        <f t="shared" si="2"/>
        <v>18.09200599421248</v>
      </c>
      <c r="O19" s="132">
        <f t="shared" si="3"/>
        <v>18.09200599421248</v>
      </c>
      <c r="P19" s="150">
        <v>18.09140644916157</v>
      </c>
      <c r="Q19" s="101"/>
      <c r="R19" s="149" t="s">
        <v>154</v>
      </c>
      <c r="S19" s="94"/>
      <c r="T19" s="94"/>
      <c r="U19" s="94"/>
      <c r="V19" s="94"/>
      <c r="W19" s="94"/>
      <c r="X19" s="94"/>
    </row>
    <row r="20" spans="1:24" ht="60">
      <c r="A20" s="201"/>
      <c r="B20" s="54" t="s">
        <v>36</v>
      </c>
      <c r="C20" s="82" t="s">
        <v>37</v>
      </c>
      <c r="D20" s="80"/>
      <c r="E20" s="9"/>
      <c r="F20" s="82"/>
      <c r="G20" s="82">
        <v>500000</v>
      </c>
      <c r="H20" s="113"/>
      <c r="I20" s="135"/>
      <c r="J20" s="134"/>
      <c r="K20" s="130">
        <f t="shared" si="0"/>
        <v>0.05970959073997519</v>
      </c>
      <c r="L20" s="134"/>
      <c r="M20" s="130">
        <f t="shared" si="1"/>
        <v>0.05970959073997519</v>
      </c>
      <c r="N20" s="129">
        <f t="shared" si="2"/>
        <v>29854.795369987594</v>
      </c>
      <c r="O20" s="132">
        <f t="shared" si="3"/>
        <v>29854.795369987594</v>
      </c>
      <c r="P20" s="150">
        <v>29853.806021718767</v>
      </c>
      <c r="Q20" s="101"/>
      <c r="R20" s="149" t="s">
        <v>154</v>
      </c>
      <c r="S20" s="94"/>
      <c r="T20" s="94"/>
      <c r="U20" s="94"/>
      <c r="V20" s="94"/>
      <c r="W20" s="94"/>
      <c r="X20" s="94"/>
    </row>
    <row r="21" spans="1:24" ht="30">
      <c r="A21" s="201"/>
      <c r="B21" s="55" t="s">
        <v>38</v>
      </c>
      <c r="C21" s="5" t="s">
        <v>39</v>
      </c>
      <c r="D21" s="79">
        <f>(28/100)*5.97</f>
        <v>1.6716000000000002</v>
      </c>
      <c r="E21" s="10">
        <f>D21/F21</f>
        <v>0.05970000000000001</v>
      </c>
      <c r="F21" s="5">
        <v>28</v>
      </c>
      <c r="G21" s="5">
        <v>140</v>
      </c>
      <c r="H21" s="113"/>
      <c r="I21" s="135"/>
      <c r="J21" s="134"/>
      <c r="K21" s="130">
        <f t="shared" si="0"/>
        <v>0.05970959073997519</v>
      </c>
      <c r="L21" s="134"/>
      <c r="M21" s="130">
        <f t="shared" si="1"/>
        <v>0.05970959073997519</v>
      </c>
      <c r="N21" s="129">
        <f t="shared" si="2"/>
        <v>8.359342703596527</v>
      </c>
      <c r="O21" s="132">
        <f t="shared" si="3"/>
        <v>8.359342703596527</v>
      </c>
      <c r="P21" s="150">
        <v>8.359065686081255</v>
      </c>
      <c r="Q21" s="101"/>
      <c r="R21" s="149" t="s">
        <v>154</v>
      </c>
      <c r="S21" s="94"/>
      <c r="T21" s="94"/>
      <c r="U21" s="94"/>
      <c r="V21" s="94"/>
      <c r="W21" s="94"/>
      <c r="X21" s="94"/>
    </row>
    <row r="22" spans="1:24" ht="30">
      <c r="A22" s="202" t="s">
        <v>40</v>
      </c>
      <c r="B22" s="55" t="s">
        <v>41</v>
      </c>
      <c r="C22" s="5" t="s">
        <v>30</v>
      </c>
      <c r="D22" s="79">
        <f>(1050/100)*5.97</f>
        <v>62.684999999999995</v>
      </c>
      <c r="E22" s="10">
        <f>D22/F22</f>
        <v>0.059699999999999996</v>
      </c>
      <c r="F22" s="5">
        <v>1050</v>
      </c>
      <c r="G22" s="5">
        <v>5250</v>
      </c>
      <c r="H22" s="113"/>
      <c r="I22" s="127">
        <f>'1.) KMJV_ITP_3. fejezet'!D14</f>
        <v>30.04421051685603</v>
      </c>
      <c r="J22" s="133">
        <f>'1.) KMJV_ITP_3. fejezet'!D15</f>
        <v>1.793927514067132</v>
      </c>
      <c r="K22" s="128">
        <f>J22/I22</f>
        <v>0.05970959073997519</v>
      </c>
      <c r="L22" s="133">
        <f>'1.) KMJV_ITP_3. fejezet'!D17</f>
        <v>1.793927514067132</v>
      </c>
      <c r="M22" s="128">
        <f>L22/I22</f>
        <v>0.05970959073997519</v>
      </c>
      <c r="N22" s="129">
        <f t="shared" si="2"/>
        <v>313.4753513848698</v>
      </c>
      <c r="O22" s="132">
        <f t="shared" si="3"/>
        <v>313.4753513848698</v>
      </c>
      <c r="P22" s="150">
        <v>313.4753513848698</v>
      </c>
      <c r="Q22" s="101"/>
      <c r="R22" s="165" t="s">
        <v>180</v>
      </c>
      <c r="S22" s="94"/>
      <c r="T22" s="94"/>
      <c r="U22" s="94"/>
      <c r="V22" s="94"/>
      <c r="W22" s="94"/>
      <c r="X22" s="94"/>
    </row>
    <row r="23" spans="1:24" ht="30">
      <c r="A23" s="202"/>
      <c r="B23" s="54" t="s">
        <v>42</v>
      </c>
      <c r="C23" s="82" t="s">
        <v>30</v>
      </c>
      <c r="D23" s="80"/>
      <c r="E23" s="9"/>
      <c r="F23" s="82"/>
      <c r="G23" s="82">
        <v>4250</v>
      </c>
      <c r="H23" s="113"/>
      <c r="I23" s="135"/>
      <c r="J23" s="134"/>
      <c r="K23" s="130">
        <f>K22</f>
        <v>0.05970959073997519</v>
      </c>
      <c r="L23" s="134"/>
      <c r="M23" s="130">
        <f>M22</f>
        <v>0.05970959073997519</v>
      </c>
      <c r="N23" s="129">
        <f t="shared" si="2"/>
        <v>253.76576064489456</v>
      </c>
      <c r="O23" s="132">
        <f t="shared" si="3"/>
        <v>253.76576064489456</v>
      </c>
      <c r="P23" s="150">
        <v>253.76576064489456</v>
      </c>
      <c r="Q23" s="101"/>
      <c r="R23" s="165" t="s">
        <v>181</v>
      </c>
      <c r="S23" s="94"/>
      <c r="T23" s="94"/>
      <c r="U23" s="94"/>
      <c r="V23" s="94"/>
      <c r="W23" s="94"/>
      <c r="X23" s="94"/>
    </row>
    <row r="24" spans="1:24" ht="50.25" customHeight="1">
      <c r="A24" s="202"/>
      <c r="B24" s="56" t="s">
        <v>124</v>
      </c>
      <c r="C24" s="115" t="s">
        <v>30</v>
      </c>
      <c r="D24" s="116"/>
      <c r="E24" s="50"/>
      <c r="F24" s="115"/>
      <c r="G24" s="115">
        <v>1500</v>
      </c>
      <c r="H24" s="143"/>
      <c r="I24" s="136"/>
      <c r="J24" s="134"/>
      <c r="K24" s="130">
        <f>K23</f>
        <v>0.05970959073997519</v>
      </c>
      <c r="L24" s="134"/>
      <c r="M24" s="130">
        <f>M23</f>
        <v>0.05970959073997519</v>
      </c>
      <c r="N24" s="129">
        <f t="shared" si="2"/>
        <v>89.56438610996278</v>
      </c>
      <c r="O24" s="132">
        <f t="shared" si="3"/>
        <v>89.56438610996278</v>
      </c>
      <c r="P24" s="150">
        <v>89.56438610996278</v>
      </c>
      <c r="Q24" s="101"/>
      <c r="R24" s="167" t="s">
        <v>181</v>
      </c>
      <c r="S24" s="94"/>
      <c r="T24" s="94"/>
      <c r="U24" s="94"/>
      <c r="V24" s="94"/>
      <c r="W24" s="94"/>
      <c r="X24" s="94"/>
    </row>
    <row r="25" spans="1:24" ht="30">
      <c r="A25" s="202"/>
      <c r="B25" s="54" t="s">
        <v>137</v>
      </c>
      <c r="C25" s="82" t="s">
        <v>30</v>
      </c>
      <c r="D25" s="80"/>
      <c r="E25" s="9"/>
      <c r="F25" s="82"/>
      <c r="G25" s="82">
        <v>11500</v>
      </c>
      <c r="H25" s="113"/>
      <c r="I25" s="135"/>
      <c r="J25" s="134"/>
      <c r="K25" s="130">
        <f>K24</f>
        <v>0.05970959073997519</v>
      </c>
      <c r="L25" s="134"/>
      <c r="M25" s="130">
        <f>M24</f>
        <v>0.05970959073997519</v>
      </c>
      <c r="N25" s="129">
        <f t="shared" si="2"/>
        <v>686.6602935097147</v>
      </c>
      <c r="O25" s="132">
        <f t="shared" si="3"/>
        <v>686.6602935097147</v>
      </c>
      <c r="P25" s="150">
        <v>686.6602935097147</v>
      </c>
      <c r="Q25" s="101"/>
      <c r="R25" s="167" t="s">
        <v>180</v>
      </c>
      <c r="S25" s="94"/>
      <c r="T25" s="94"/>
      <c r="U25" s="94"/>
      <c r="V25" s="94"/>
      <c r="W25" s="94"/>
      <c r="X25" s="94"/>
    </row>
    <row r="26" spans="1:24" ht="30">
      <c r="A26" s="203" t="s">
        <v>43</v>
      </c>
      <c r="B26" s="55" t="s">
        <v>44</v>
      </c>
      <c r="C26" s="5" t="s">
        <v>45</v>
      </c>
      <c r="D26" s="79">
        <f>(142000/100)*5.97</f>
        <v>8477.4</v>
      </c>
      <c r="E26" s="10">
        <f>D26/F26</f>
        <v>0.059699999999999996</v>
      </c>
      <c r="F26" s="5">
        <v>142000</v>
      </c>
      <c r="G26" s="5">
        <v>710000</v>
      </c>
      <c r="H26" s="113"/>
      <c r="I26" s="127">
        <f>'1.) KMJV_ITP_3. fejezet'!E14</f>
        <v>72.02974875127136</v>
      </c>
      <c r="J26" s="133">
        <f>'1.) KMJV_ITP_3. fejezet'!E15</f>
        <v>4.3008668190416515</v>
      </c>
      <c r="K26" s="128">
        <f>J26/I26</f>
        <v>0.059709590739975185</v>
      </c>
      <c r="L26" s="133">
        <f>'1.) KMJV_ITP_3. fejezet'!E17</f>
        <v>4.3008668190416515</v>
      </c>
      <c r="M26" s="128">
        <f>L26/I26</f>
        <v>0.059709590739975185</v>
      </c>
      <c r="N26" s="129">
        <f t="shared" si="2"/>
        <v>42393.80942538238</v>
      </c>
      <c r="O26" s="132">
        <f t="shared" si="3"/>
        <v>42393.80942538238</v>
      </c>
      <c r="P26" s="150">
        <v>42393.80942538238</v>
      </c>
      <c r="Q26" s="101"/>
      <c r="R26" s="149" t="s">
        <v>154</v>
      </c>
      <c r="S26" s="94"/>
      <c r="T26" s="94"/>
      <c r="U26" s="94"/>
      <c r="V26" s="94"/>
      <c r="W26" s="94"/>
      <c r="X26" s="94"/>
    </row>
    <row r="27" spans="1:24" ht="30">
      <c r="A27" s="203"/>
      <c r="B27" s="55" t="s">
        <v>46</v>
      </c>
      <c r="C27" s="5" t="s">
        <v>47</v>
      </c>
      <c r="D27" s="80"/>
      <c r="E27" s="9"/>
      <c r="F27" s="5"/>
      <c r="G27" s="5">
        <v>1900000</v>
      </c>
      <c r="H27" s="113"/>
      <c r="I27" s="135"/>
      <c r="J27" s="134"/>
      <c r="K27" s="130">
        <f>K26</f>
        <v>0.059709590739975185</v>
      </c>
      <c r="L27" s="134"/>
      <c r="M27" s="130">
        <f>M26</f>
        <v>0.059709590739975185</v>
      </c>
      <c r="N27" s="129">
        <f t="shared" si="2"/>
        <v>113448.22240595285</v>
      </c>
      <c r="O27" s="132">
        <f t="shared" si="3"/>
        <v>113448.22240595285</v>
      </c>
      <c r="P27" s="150">
        <v>113448.22240595285</v>
      </c>
      <c r="Q27" s="101"/>
      <c r="R27" s="167" t="s">
        <v>180</v>
      </c>
      <c r="S27" s="94"/>
      <c r="T27" s="94"/>
      <c r="U27" s="94"/>
      <c r="V27" s="94"/>
      <c r="W27" s="94"/>
      <c r="X27" s="94"/>
    </row>
    <row r="28" spans="1:24" ht="30">
      <c r="A28" s="203"/>
      <c r="B28" s="54" t="s">
        <v>48</v>
      </c>
      <c r="C28" s="82" t="s">
        <v>49</v>
      </c>
      <c r="D28" s="80"/>
      <c r="E28" s="9"/>
      <c r="F28" s="82"/>
      <c r="G28" s="82">
        <v>176000</v>
      </c>
      <c r="H28" s="113"/>
      <c r="I28" s="135"/>
      <c r="J28" s="134"/>
      <c r="K28" s="130">
        <f>K27</f>
        <v>0.059709590739975185</v>
      </c>
      <c r="L28" s="134"/>
      <c r="M28" s="130">
        <f>M27</f>
        <v>0.059709590739975185</v>
      </c>
      <c r="N28" s="129">
        <f t="shared" si="2"/>
        <v>10508.887970235633</v>
      </c>
      <c r="O28" s="132">
        <f t="shared" si="3"/>
        <v>10508.887970235633</v>
      </c>
      <c r="P28" s="150">
        <v>10508.887970235633</v>
      </c>
      <c r="Q28" s="101"/>
      <c r="R28" s="149" t="s">
        <v>154</v>
      </c>
      <c r="S28" s="94"/>
      <c r="T28" s="94"/>
      <c r="U28" s="94"/>
      <c r="V28" s="94"/>
      <c r="W28" s="94"/>
      <c r="X28" s="94"/>
    </row>
    <row r="29" spans="1:24" ht="27.75" customHeight="1">
      <c r="A29" s="203"/>
      <c r="B29" s="54" t="s">
        <v>35</v>
      </c>
      <c r="C29" s="82" t="s">
        <v>34</v>
      </c>
      <c r="D29" s="80"/>
      <c r="E29" s="9"/>
      <c r="F29" s="82"/>
      <c r="G29" s="82">
        <v>19</v>
      </c>
      <c r="H29" s="113"/>
      <c r="I29" s="135"/>
      <c r="J29" s="134"/>
      <c r="K29" s="130">
        <f>K28</f>
        <v>0.059709590739975185</v>
      </c>
      <c r="L29" s="134"/>
      <c r="M29" s="130">
        <f>M28</f>
        <v>0.059709590739975185</v>
      </c>
      <c r="N29" s="129">
        <f t="shared" si="2"/>
        <v>1.1344822240595285</v>
      </c>
      <c r="O29" s="132">
        <f t="shared" si="3"/>
        <v>1.1344822240595285</v>
      </c>
      <c r="P29" s="150">
        <v>1.1344822240595285</v>
      </c>
      <c r="Q29" s="101"/>
      <c r="R29" s="149" t="s">
        <v>154</v>
      </c>
      <c r="S29" s="94"/>
      <c r="T29" s="94"/>
      <c r="U29" s="94"/>
      <c r="V29" s="94"/>
      <c r="W29" s="94"/>
      <c r="X29" s="94"/>
    </row>
    <row r="30" spans="1:24" ht="30">
      <c r="A30" s="203"/>
      <c r="B30" s="54" t="s">
        <v>50</v>
      </c>
      <c r="C30" s="82" t="s">
        <v>45</v>
      </c>
      <c r="D30" s="80"/>
      <c r="E30" s="9"/>
      <c r="F30" s="82"/>
      <c r="G30" s="82">
        <v>83000</v>
      </c>
      <c r="H30" s="113"/>
      <c r="I30" s="135"/>
      <c r="J30" s="134"/>
      <c r="K30" s="130">
        <f>K29</f>
        <v>0.059709590739975185</v>
      </c>
      <c r="L30" s="134"/>
      <c r="M30" s="130">
        <f>M29</f>
        <v>0.059709590739975185</v>
      </c>
      <c r="N30" s="129">
        <f t="shared" si="2"/>
        <v>4955.89603141794</v>
      </c>
      <c r="O30" s="132">
        <f t="shared" si="3"/>
        <v>4955.89603141794</v>
      </c>
      <c r="P30" s="150">
        <v>4955.89603141794</v>
      </c>
      <c r="Q30" s="101"/>
      <c r="R30" s="149" t="s">
        <v>154</v>
      </c>
      <c r="S30" s="94"/>
      <c r="T30" s="94"/>
      <c r="U30" s="94"/>
      <c r="V30" s="94"/>
      <c r="W30" s="94"/>
      <c r="X30" s="94"/>
    </row>
    <row r="31" spans="1:24" ht="30">
      <c r="A31" s="203"/>
      <c r="B31" s="54" t="s">
        <v>51</v>
      </c>
      <c r="C31" s="82" t="s">
        <v>45</v>
      </c>
      <c r="D31" s="80"/>
      <c r="E31" s="9"/>
      <c r="F31" s="82"/>
      <c r="G31" s="82">
        <v>822000</v>
      </c>
      <c r="H31" s="113"/>
      <c r="I31" s="135"/>
      <c r="J31" s="134"/>
      <c r="K31" s="130">
        <f>K30</f>
        <v>0.059709590739975185</v>
      </c>
      <c r="L31" s="134"/>
      <c r="M31" s="130">
        <f>M30</f>
        <v>0.059709590739975185</v>
      </c>
      <c r="N31" s="129">
        <f t="shared" si="2"/>
        <v>49081.283588259605</v>
      </c>
      <c r="O31" s="132">
        <f t="shared" si="3"/>
        <v>49081.283588259605</v>
      </c>
      <c r="P31" s="150">
        <v>49081.283588259605</v>
      </c>
      <c r="Q31" s="101"/>
      <c r="R31" s="149" t="s">
        <v>154</v>
      </c>
      <c r="S31" s="94"/>
      <c r="T31" s="94"/>
      <c r="U31" s="94"/>
      <c r="V31" s="94"/>
      <c r="W31" s="94"/>
      <c r="X31" s="94"/>
    </row>
    <row r="32" spans="1:24" ht="30">
      <c r="A32" s="197" t="s">
        <v>52</v>
      </c>
      <c r="B32" s="54" t="s">
        <v>53</v>
      </c>
      <c r="C32" s="82" t="s">
        <v>30</v>
      </c>
      <c r="D32" s="80"/>
      <c r="E32" s="9"/>
      <c r="F32" s="82"/>
      <c r="G32" s="82">
        <v>20</v>
      </c>
      <c r="H32" s="113"/>
      <c r="I32" s="127">
        <f>'1.) KMJV_ITP_3. fejezet'!F14</f>
        <v>34.45521901666999</v>
      </c>
      <c r="J32" s="133">
        <f>'1.) KMJV_ITP_3. fejezet'!F15</f>
        <v>2.057307026341576</v>
      </c>
      <c r="K32" s="128">
        <f>J32/I32</f>
        <v>0.05970959073997519</v>
      </c>
      <c r="L32" s="133">
        <f>'1.) KMJV_ITP_3. fejezet'!F17</f>
        <v>2.057307026341576</v>
      </c>
      <c r="M32" s="128">
        <f>L32/I32</f>
        <v>0.05970959073997519</v>
      </c>
      <c r="N32" s="129">
        <f t="shared" si="2"/>
        <v>1.1941918147995039</v>
      </c>
      <c r="O32" s="132">
        <f t="shared" si="3"/>
        <v>1.1941918147995039</v>
      </c>
      <c r="P32" s="150">
        <v>1.1941918147995039</v>
      </c>
      <c r="Q32" s="101"/>
      <c r="R32" s="149" t="s">
        <v>154</v>
      </c>
      <c r="S32" s="94"/>
      <c r="T32" s="94"/>
      <c r="U32" s="94"/>
      <c r="V32" s="94"/>
      <c r="W32" s="94"/>
      <c r="X32" s="94"/>
    </row>
    <row r="33" spans="1:24" ht="30">
      <c r="A33" s="197"/>
      <c r="B33" s="54" t="s">
        <v>54</v>
      </c>
      <c r="C33" s="82" t="s">
        <v>30</v>
      </c>
      <c r="D33" s="80"/>
      <c r="E33" s="9"/>
      <c r="F33" s="82"/>
      <c r="G33" s="82">
        <v>20</v>
      </c>
      <c r="H33" s="113"/>
      <c r="I33" s="135"/>
      <c r="J33" s="134"/>
      <c r="K33" s="131">
        <f>K32</f>
        <v>0.05970959073997519</v>
      </c>
      <c r="L33" s="134"/>
      <c r="M33" s="130">
        <f>M32</f>
        <v>0.05970959073997519</v>
      </c>
      <c r="N33" s="129">
        <f t="shared" si="2"/>
        <v>1.1941918147995039</v>
      </c>
      <c r="O33" s="132">
        <f t="shared" si="3"/>
        <v>1.1941918147995039</v>
      </c>
      <c r="P33" s="150">
        <v>1.1941918147995039</v>
      </c>
      <c r="Q33" s="101"/>
      <c r="R33" s="149" t="s">
        <v>154</v>
      </c>
      <c r="S33" s="94"/>
      <c r="T33" s="94"/>
      <c r="U33" s="94"/>
      <c r="V33" s="94"/>
      <c r="W33" s="94"/>
      <c r="X33" s="94"/>
    </row>
    <row r="34" spans="1:24" ht="30">
      <c r="A34" s="197"/>
      <c r="B34" s="54" t="s">
        <v>55</v>
      </c>
      <c r="C34" s="82" t="s">
        <v>30</v>
      </c>
      <c r="D34" s="80"/>
      <c r="E34" s="9"/>
      <c r="F34" s="82"/>
      <c r="G34" s="82">
        <v>20</v>
      </c>
      <c r="H34" s="113"/>
      <c r="I34" s="135"/>
      <c r="J34" s="134"/>
      <c r="K34" s="131">
        <f>K33</f>
        <v>0.05970959073997519</v>
      </c>
      <c r="L34" s="134"/>
      <c r="M34" s="130">
        <f>M33</f>
        <v>0.05970959073997519</v>
      </c>
      <c r="N34" s="129">
        <f t="shared" si="2"/>
        <v>1.1941918147995039</v>
      </c>
      <c r="O34" s="132">
        <f t="shared" si="3"/>
        <v>1.1941918147995039</v>
      </c>
      <c r="P34" s="150">
        <v>1.1941918147995039</v>
      </c>
      <c r="Q34" s="101"/>
      <c r="R34" s="149" t="s">
        <v>154</v>
      </c>
      <c r="S34" s="94"/>
      <c r="T34" s="94"/>
      <c r="U34" s="94"/>
      <c r="V34" s="94"/>
      <c r="W34" s="94"/>
      <c r="X34" s="94"/>
    </row>
    <row r="35" spans="1:24" ht="30">
      <c r="A35" s="197"/>
      <c r="B35" s="55" t="s">
        <v>56</v>
      </c>
      <c r="C35" s="5" t="s">
        <v>39</v>
      </c>
      <c r="D35" s="79">
        <f>(67/100)*5.97</f>
        <v>3.9999000000000002</v>
      </c>
      <c r="E35" s="10">
        <f>D35/F35</f>
        <v>0.0597</v>
      </c>
      <c r="F35" s="5">
        <v>67</v>
      </c>
      <c r="G35" s="5">
        <v>334</v>
      </c>
      <c r="H35" s="113"/>
      <c r="I35" s="135"/>
      <c r="J35" s="134"/>
      <c r="K35" s="131">
        <f>K34</f>
        <v>0.05970959073997519</v>
      </c>
      <c r="L35" s="134"/>
      <c r="M35" s="130">
        <f>M34</f>
        <v>0.05970959073997519</v>
      </c>
      <c r="N35" s="129">
        <f t="shared" si="2"/>
        <v>19.943003307151713</v>
      </c>
      <c r="O35" s="132">
        <f t="shared" si="3"/>
        <v>19.943003307151713</v>
      </c>
      <c r="P35" s="150">
        <v>19.943003307151713</v>
      </c>
      <c r="Q35" s="101"/>
      <c r="R35" s="167" t="s">
        <v>180</v>
      </c>
      <c r="S35" s="94"/>
      <c r="T35" s="94"/>
      <c r="U35" s="94"/>
      <c r="V35" s="94"/>
      <c r="W35" s="94"/>
      <c r="X35" s="94"/>
    </row>
    <row r="36" spans="1:24" ht="30">
      <c r="A36" s="201" t="s">
        <v>57</v>
      </c>
      <c r="B36" s="54" t="s">
        <v>58</v>
      </c>
      <c r="C36" s="82" t="s">
        <v>59</v>
      </c>
      <c r="D36" s="80"/>
      <c r="E36" s="9"/>
      <c r="F36" s="82"/>
      <c r="G36" s="82">
        <v>12272078</v>
      </c>
      <c r="H36" s="113"/>
      <c r="I36" s="127">
        <f>'1.) KMJV_ITP_3. fejezet'!G14</f>
        <v>61.27047451551841</v>
      </c>
      <c r="J36" s="133">
        <f>'1.) KMJV_ITP_3. fejezet'!G15</f>
        <v>3.658434957765684</v>
      </c>
      <c r="K36" s="128">
        <f>J36/I36</f>
        <v>0.05970959073997519</v>
      </c>
      <c r="L36" s="133">
        <f>'1.) KMJV_ITP_3. fejezet'!G17</f>
        <v>3.658434957765684</v>
      </c>
      <c r="M36" s="128">
        <f>L36/I36</f>
        <v>0.05970959073997519</v>
      </c>
      <c r="N36" s="129">
        <f t="shared" si="2"/>
        <v>732760.7549090533</v>
      </c>
      <c r="O36" s="132">
        <f t="shared" si="3"/>
        <v>732760.7549090533</v>
      </c>
      <c r="P36" s="150">
        <v>732760.7549090533</v>
      </c>
      <c r="Q36" s="101"/>
      <c r="R36" s="149" t="s">
        <v>154</v>
      </c>
      <c r="S36" s="94"/>
      <c r="T36" s="94"/>
      <c r="U36" s="94"/>
      <c r="V36" s="94"/>
      <c r="W36" s="94"/>
      <c r="X36" s="94"/>
    </row>
    <row r="37" spans="1:24" ht="30">
      <c r="A37" s="201"/>
      <c r="B37" s="54" t="s">
        <v>60</v>
      </c>
      <c r="C37" s="82" t="s">
        <v>61</v>
      </c>
      <c r="D37" s="80"/>
      <c r="E37" s="9"/>
      <c r="F37" s="82"/>
      <c r="G37" s="82">
        <v>160.77</v>
      </c>
      <c r="H37" s="113"/>
      <c r="I37" s="135"/>
      <c r="J37" s="134"/>
      <c r="K37" s="130">
        <f>K36</f>
        <v>0.05970959073997519</v>
      </c>
      <c r="L37" s="134"/>
      <c r="M37" s="130">
        <f>M36</f>
        <v>0.05970959073997519</v>
      </c>
      <c r="N37" s="129">
        <f t="shared" si="2"/>
        <v>9.599510903265813</v>
      </c>
      <c r="O37" s="132">
        <f t="shared" si="3"/>
        <v>9.599510903265813</v>
      </c>
      <c r="P37" s="150">
        <v>9.599510903265813</v>
      </c>
      <c r="Q37" s="101"/>
      <c r="R37" s="149" t="s">
        <v>154</v>
      </c>
      <c r="S37" s="94"/>
      <c r="T37" s="94"/>
      <c r="U37" s="94"/>
      <c r="V37" s="94"/>
      <c r="W37" s="94"/>
      <c r="X37" s="94"/>
    </row>
    <row r="38" spans="1:24" ht="30">
      <c r="A38" s="201"/>
      <c r="B38" s="55" t="s">
        <v>62</v>
      </c>
      <c r="C38" s="5" t="s">
        <v>63</v>
      </c>
      <c r="D38" s="79">
        <f>(36683/100)*5.97</f>
        <v>2189.9750999999997</v>
      </c>
      <c r="E38" s="10">
        <f>D38/F38</f>
        <v>0.05969999999999999</v>
      </c>
      <c r="F38" s="5">
        <v>36683</v>
      </c>
      <c r="G38" s="5">
        <v>183417.01</v>
      </c>
      <c r="H38" s="113"/>
      <c r="I38" s="135"/>
      <c r="J38" s="134"/>
      <c r="K38" s="130">
        <f>K37</f>
        <v>0.05970959073997519</v>
      </c>
      <c r="L38" s="134"/>
      <c r="M38" s="130">
        <f>M37</f>
        <v>0.05970959073997519</v>
      </c>
      <c r="N38" s="129">
        <f t="shared" si="2"/>
        <v>10951.754601849938</v>
      </c>
      <c r="O38" s="132">
        <f t="shared" si="3"/>
        <v>10951.754601849938</v>
      </c>
      <c r="P38" s="150">
        <v>10951.754601849938</v>
      </c>
      <c r="Q38" s="101"/>
      <c r="R38" s="167" t="s">
        <v>181</v>
      </c>
      <c r="S38" s="94"/>
      <c r="T38" s="94"/>
      <c r="U38" s="94"/>
      <c r="V38" s="94"/>
      <c r="W38" s="94"/>
      <c r="X38" s="94"/>
    </row>
    <row r="39" spans="1:24" ht="45">
      <c r="A39" s="201"/>
      <c r="B39" s="54" t="s">
        <v>64</v>
      </c>
      <c r="C39" s="82" t="s">
        <v>65</v>
      </c>
      <c r="D39" s="80"/>
      <c r="E39" s="9"/>
      <c r="F39" s="82"/>
      <c r="G39" s="82">
        <v>0.31</v>
      </c>
      <c r="H39" s="113"/>
      <c r="I39" s="135"/>
      <c r="J39" s="134"/>
      <c r="K39" s="130">
        <f>K38</f>
        <v>0.05970959073997519</v>
      </c>
      <c r="L39" s="134"/>
      <c r="M39" s="130">
        <f>M38</f>
        <v>0.05970959073997519</v>
      </c>
      <c r="N39" s="129">
        <f t="shared" si="2"/>
        <v>0.01850997312939231</v>
      </c>
      <c r="O39" s="132">
        <f t="shared" si="3"/>
        <v>0.01850997312939231</v>
      </c>
      <c r="P39" s="150">
        <v>0.01850997312939231</v>
      </c>
      <c r="Q39" s="101"/>
      <c r="R39" s="149" t="s">
        <v>154</v>
      </c>
      <c r="S39" s="94"/>
      <c r="T39" s="94"/>
      <c r="U39" s="94"/>
      <c r="V39" s="94"/>
      <c r="W39" s="94"/>
      <c r="X39" s="94"/>
    </row>
    <row r="40" spans="1:24" ht="30">
      <c r="A40" s="201"/>
      <c r="B40" s="54" t="s">
        <v>66</v>
      </c>
      <c r="C40" s="82" t="s">
        <v>65</v>
      </c>
      <c r="D40" s="80"/>
      <c r="E40" s="9"/>
      <c r="F40" s="82"/>
      <c r="G40" s="82">
        <v>1.52</v>
      </c>
      <c r="H40" s="113"/>
      <c r="I40" s="135"/>
      <c r="J40" s="134"/>
      <c r="K40" s="130">
        <f>K39</f>
        <v>0.05970959073997519</v>
      </c>
      <c r="L40" s="134"/>
      <c r="M40" s="130">
        <f>M39</f>
        <v>0.05970959073997519</v>
      </c>
      <c r="N40" s="129">
        <f t="shared" si="2"/>
        <v>0.09075857792476229</v>
      </c>
      <c r="O40" s="132">
        <f t="shared" si="3"/>
        <v>0.09075857792476229</v>
      </c>
      <c r="P40" s="150">
        <v>0.09075857792476229</v>
      </c>
      <c r="Q40" s="101"/>
      <c r="R40" s="149" t="s">
        <v>154</v>
      </c>
      <c r="S40" s="94"/>
      <c r="T40" s="94"/>
      <c r="U40" s="94"/>
      <c r="V40" s="94"/>
      <c r="W40" s="94"/>
      <c r="X40" s="94"/>
    </row>
    <row r="41" spans="1:24" ht="30">
      <c r="A41" s="201" t="s">
        <v>67</v>
      </c>
      <c r="B41" s="54" t="s">
        <v>68</v>
      </c>
      <c r="C41" s="82" t="s">
        <v>69</v>
      </c>
      <c r="D41" s="80"/>
      <c r="E41" s="9"/>
      <c r="F41" s="82"/>
      <c r="G41" s="82">
        <v>105000</v>
      </c>
      <c r="H41" s="113"/>
      <c r="I41" s="127">
        <f>'1.) KMJV_ITP_3. fejezet'!H14</f>
        <v>20.923661570759293</v>
      </c>
      <c r="J41" s="133">
        <f>'1.) KMJV_ITP_3. fejezet'!H15</f>
        <v>1.2493432691717838</v>
      </c>
      <c r="K41" s="128">
        <f>J41/I41</f>
        <v>0.05970959073997519</v>
      </c>
      <c r="L41" s="133">
        <f>'1.) KMJV_ITP_3. fejezet'!H17</f>
        <v>1.2493432691717838</v>
      </c>
      <c r="M41" s="128">
        <f>L41/I41</f>
        <v>0.05970959073997519</v>
      </c>
      <c r="N41" s="129">
        <f t="shared" si="2"/>
        <v>6269.507027697395</v>
      </c>
      <c r="O41" s="132">
        <f t="shared" si="3"/>
        <v>6269.507027697395</v>
      </c>
      <c r="P41" s="150">
        <v>6269.507027697395</v>
      </c>
      <c r="Q41" s="101"/>
      <c r="R41" s="149" t="s">
        <v>154</v>
      </c>
      <c r="S41" s="94"/>
      <c r="T41" s="94"/>
      <c r="U41" s="94"/>
      <c r="V41" s="94"/>
      <c r="W41" s="94"/>
      <c r="X41" s="94"/>
    </row>
    <row r="42" spans="1:24" ht="81.75" customHeight="1">
      <c r="A42" s="201"/>
      <c r="B42" s="55" t="s">
        <v>70</v>
      </c>
      <c r="C42" s="5" t="s">
        <v>30</v>
      </c>
      <c r="D42" s="79">
        <f>(108/100)*5.97</f>
        <v>6.4476</v>
      </c>
      <c r="E42" s="10">
        <f>D42/F42</f>
        <v>0.0597</v>
      </c>
      <c r="F42" s="5">
        <v>108</v>
      </c>
      <c r="G42" s="5">
        <v>540</v>
      </c>
      <c r="H42" s="113"/>
      <c r="I42" s="135"/>
      <c r="J42" s="134"/>
      <c r="K42" s="130">
        <f>K41</f>
        <v>0.05970959073997519</v>
      </c>
      <c r="L42" s="134"/>
      <c r="M42" s="130">
        <f>M41</f>
        <v>0.05970959073997519</v>
      </c>
      <c r="N42" s="129">
        <f t="shared" si="2"/>
        <v>32.243178999586604</v>
      </c>
      <c r="O42" s="132">
        <f t="shared" si="3"/>
        <v>32.243178999586604</v>
      </c>
      <c r="P42" s="150">
        <v>32.243178999586604</v>
      </c>
      <c r="Q42" s="101"/>
      <c r="R42" s="149" t="s">
        <v>154</v>
      </c>
      <c r="S42" s="94"/>
      <c r="T42" s="94"/>
      <c r="U42" s="94"/>
      <c r="V42" s="94"/>
      <c r="W42" s="94"/>
      <c r="X42" s="94"/>
    </row>
    <row r="43" spans="1:24" ht="30">
      <c r="A43" s="201"/>
      <c r="B43" s="54" t="s">
        <v>71</v>
      </c>
      <c r="C43" s="82" t="s">
        <v>30</v>
      </c>
      <c r="D43" s="80"/>
      <c r="E43" s="9"/>
      <c r="F43" s="82"/>
      <c r="G43" s="82">
        <v>360</v>
      </c>
      <c r="H43" s="113"/>
      <c r="I43" s="135"/>
      <c r="J43" s="134"/>
      <c r="K43" s="130">
        <f>K42</f>
        <v>0.05970959073997519</v>
      </c>
      <c r="L43" s="134"/>
      <c r="M43" s="130">
        <f>M42</f>
        <v>0.05970959073997519</v>
      </c>
      <c r="N43" s="129">
        <f t="shared" si="2"/>
        <v>21.49545266639107</v>
      </c>
      <c r="O43" s="132">
        <f t="shared" si="3"/>
        <v>21.49545266639107</v>
      </c>
      <c r="P43" s="150">
        <v>21.49545266639107</v>
      </c>
      <c r="Q43" s="101"/>
      <c r="R43" s="167" t="s">
        <v>180</v>
      </c>
      <c r="S43" s="94"/>
      <c r="T43" s="94"/>
      <c r="U43" s="94"/>
      <c r="V43" s="94"/>
      <c r="W43" s="94"/>
      <c r="X43" s="94"/>
    </row>
    <row r="44" spans="1:24" ht="30">
      <c r="A44" s="201"/>
      <c r="B44" s="54" t="s">
        <v>72</v>
      </c>
      <c r="C44" s="82" t="s">
        <v>30</v>
      </c>
      <c r="D44" s="80"/>
      <c r="E44" s="9"/>
      <c r="F44" s="82"/>
      <c r="G44" s="82">
        <v>130</v>
      </c>
      <c r="H44" s="113"/>
      <c r="I44" s="135"/>
      <c r="J44" s="134"/>
      <c r="K44" s="130">
        <f>K43</f>
        <v>0.05970959073997519</v>
      </c>
      <c r="L44" s="134"/>
      <c r="M44" s="130">
        <f>M43</f>
        <v>0.05970959073997519</v>
      </c>
      <c r="N44" s="129">
        <f t="shared" si="2"/>
        <v>7.762246796196775</v>
      </c>
      <c r="O44" s="132">
        <f t="shared" si="3"/>
        <v>7.762246796196775</v>
      </c>
      <c r="P44" s="150">
        <v>7.762246796196775</v>
      </c>
      <c r="Q44" s="101"/>
      <c r="R44" s="149" t="s">
        <v>154</v>
      </c>
      <c r="S44" s="94"/>
      <c r="T44" s="94"/>
      <c r="U44" s="94"/>
      <c r="V44" s="94"/>
      <c r="W44" s="94"/>
      <c r="X44" s="94"/>
    </row>
    <row r="45" spans="1:24" ht="45" customHeight="1">
      <c r="A45" s="201" t="s">
        <v>73</v>
      </c>
      <c r="B45" s="55" t="s">
        <v>74</v>
      </c>
      <c r="C45" s="5" t="s">
        <v>75</v>
      </c>
      <c r="D45" s="79">
        <f>(92/100)*5.97</f>
        <v>5.4924</v>
      </c>
      <c r="E45" s="10">
        <f>D45/F45</f>
        <v>0.059699999999999996</v>
      </c>
      <c r="F45" s="5">
        <v>92</v>
      </c>
      <c r="G45" s="5">
        <v>459</v>
      </c>
      <c r="H45" s="113"/>
      <c r="I45" s="127">
        <f>'1.) KMJV_ITP_3. fejezet'!I14</f>
        <v>9.18232630083681</v>
      </c>
      <c r="J45" s="133">
        <f>'1.) KMJV_ITP_3. fejezet'!I15</f>
        <v>0.5482729454638763</v>
      </c>
      <c r="K45" s="128">
        <f>J45/I45</f>
        <v>0.0597095907399752</v>
      </c>
      <c r="L45" s="133">
        <f>'1.) KMJV_ITP_3. fejezet'!I17</f>
        <v>0.5482729454638763</v>
      </c>
      <c r="M45" s="128">
        <f>L45/I45</f>
        <v>0.0597095907399752</v>
      </c>
      <c r="N45" s="129">
        <f t="shared" si="2"/>
        <v>27.406702149648616</v>
      </c>
      <c r="O45" s="132">
        <f t="shared" si="3"/>
        <v>27.406702149648616</v>
      </c>
      <c r="P45" s="150">
        <v>27.406702149648616</v>
      </c>
      <c r="Q45" s="101"/>
      <c r="R45" s="149" t="s">
        <v>154</v>
      </c>
      <c r="S45" s="94"/>
      <c r="T45" s="94"/>
      <c r="U45" s="94"/>
      <c r="V45" s="94"/>
      <c r="W45" s="94"/>
      <c r="X45" s="94"/>
    </row>
    <row r="46" spans="1:24" ht="30">
      <c r="A46" s="201"/>
      <c r="B46" s="54" t="s">
        <v>50</v>
      </c>
      <c r="C46" s="82" t="s">
        <v>76</v>
      </c>
      <c r="D46" s="80"/>
      <c r="E46" s="9"/>
      <c r="F46" s="82"/>
      <c r="G46" s="82">
        <v>1330</v>
      </c>
      <c r="H46" s="113"/>
      <c r="I46" s="135"/>
      <c r="J46" s="134"/>
      <c r="K46" s="130">
        <f>K45</f>
        <v>0.0597095907399752</v>
      </c>
      <c r="L46" s="134"/>
      <c r="M46" s="130">
        <f>M45</f>
        <v>0.0597095907399752</v>
      </c>
      <c r="N46" s="129">
        <f t="shared" si="2"/>
        <v>79.41375568416701</v>
      </c>
      <c r="O46" s="132">
        <f t="shared" si="3"/>
        <v>79.41375568416701</v>
      </c>
      <c r="P46" s="150">
        <v>79.41375568416701</v>
      </c>
      <c r="Q46" s="101"/>
      <c r="R46" s="149" t="s">
        <v>154</v>
      </c>
      <c r="S46" s="94"/>
      <c r="T46" s="94"/>
      <c r="U46" s="94"/>
      <c r="V46" s="94"/>
      <c r="W46" s="94"/>
      <c r="X46" s="94"/>
    </row>
    <row r="47" spans="1:24" ht="30">
      <c r="A47" s="201"/>
      <c r="B47" s="54" t="s">
        <v>44</v>
      </c>
      <c r="C47" s="82" t="s">
        <v>76</v>
      </c>
      <c r="D47" s="80"/>
      <c r="E47" s="9"/>
      <c r="F47" s="82"/>
      <c r="G47" s="82">
        <v>56130</v>
      </c>
      <c r="H47" s="113"/>
      <c r="I47" s="135"/>
      <c r="J47" s="134"/>
      <c r="K47" s="130">
        <f>K46</f>
        <v>0.0597095907399752</v>
      </c>
      <c r="L47" s="134"/>
      <c r="M47" s="130">
        <f>M46</f>
        <v>0.0597095907399752</v>
      </c>
      <c r="N47" s="129">
        <f t="shared" si="2"/>
        <v>3351.4993282348078</v>
      </c>
      <c r="O47" s="132">
        <f t="shared" si="3"/>
        <v>3351.4993282348078</v>
      </c>
      <c r="P47" s="150">
        <v>3351.4993282348078</v>
      </c>
      <c r="Q47" s="101"/>
      <c r="R47" s="149" t="s">
        <v>154</v>
      </c>
      <c r="S47" s="94"/>
      <c r="T47" s="94"/>
      <c r="U47" s="94"/>
      <c r="V47" s="94"/>
      <c r="W47" s="94"/>
      <c r="X47" s="94"/>
    </row>
    <row r="48" spans="1:24" ht="30">
      <c r="A48" s="201"/>
      <c r="B48" s="54" t="s">
        <v>46</v>
      </c>
      <c r="C48" s="82" t="s">
        <v>77</v>
      </c>
      <c r="D48" s="80"/>
      <c r="E48" s="9"/>
      <c r="F48" s="82"/>
      <c r="G48" s="82">
        <v>1664620</v>
      </c>
      <c r="H48" s="113"/>
      <c r="I48" s="135"/>
      <c r="J48" s="134"/>
      <c r="K48" s="130">
        <f>K47</f>
        <v>0.0597095907399752</v>
      </c>
      <c r="L48" s="134"/>
      <c r="M48" s="130">
        <f>M47</f>
        <v>0.0597095907399752</v>
      </c>
      <c r="N48" s="129">
        <f t="shared" si="2"/>
        <v>99393.77893757752</v>
      </c>
      <c r="O48" s="132">
        <f t="shared" si="3"/>
        <v>99393.77893757752</v>
      </c>
      <c r="P48" s="150">
        <v>99393.77893757752</v>
      </c>
      <c r="Q48" s="101"/>
      <c r="R48" s="167" t="s">
        <v>180</v>
      </c>
      <c r="S48" s="94"/>
      <c r="T48" s="94"/>
      <c r="U48" s="94"/>
      <c r="V48" s="94"/>
      <c r="W48" s="94"/>
      <c r="X48" s="94"/>
    </row>
    <row r="49" spans="1:24" ht="45">
      <c r="A49" s="201"/>
      <c r="B49" s="54" t="s">
        <v>78</v>
      </c>
      <c r="C49" s="82" t="s">
        <v>77</v>
      </c>
      <c r="D49" s="80"/>
      <c r="E49" s="9"/>
      <c r="F49" s="82"/>
      <c r="G49" s="82">
        <v>57000</v>
      </c>
      <c r="H49" s="113"/>
      <c r="I49" s="135"/>
      <c r="J49" s="134"/>
      <c r="K49" s="130">
        <f>K48</f>
        <v>0.0597095907399752</v>
      </c>
      <c r="L49" s="134"/>
      <c r="M49" s="130">
        <f>M48</f>
        <v>0.0597095907399752</v>
      </c>
      <c r="N49" s="129">
        <f t="shared" si="2"/>
        <v>3403.446672178586</v>
      </c>
      <c r="O49" s="132">
        <f t="shared" si="3"/>
        <v>3403.446672178586</v>
      </c>
      <c r="P49" s="150">
        <v>3403.446672178586</v>
      </c>
      <c r="Q49" s="101"/>
      <c r="R49" s="149" t="s">
        <v>154</v>
      </c>
      <c r="S49" s="94"/>
      <c r="T49" s="94"/>
      <c r="U49" s="94"/>
      <c r="V49" s="94"/>
      <c r="W49" s="94"/>
      <c r="X49" s="94"/>
    </row>
    <row r="50" spans="1:24" ht="32.25" customHeight="1">
      <c r="A50" s="81" t="s">
        <v>79</v>
      </c>
      <c r="B50" s="55" t="s">
        <v>80</v>
      </c>
      <c r="C50" s="5" t="s">
        <v>30</v>
      </c>
      <c r="D50" s="117"/>
      <c r="E50" s="9"/>
      <c r="F50" s="64"/>
      <c r="G50" s="5">
        <v>22100</v>
      </c>
      <c r="H50" s="113"/>
      <c r="I50" s="127">
        <f>'1.) KMJV_ITP_3. fejezet'!J14</f>
        <v>32.30026523473893</v>
      </c>
      <c r="J50" s="133">
        <f>'1.) KMJV_ITP_3. fejezet'!J15</f>
        <v>1.9286356179589104</v>
      </c>
      <c r="K50" s="128">
        <f>J50/I50</f>
        <v>0.0597095907399752</v>
      </c>
      <c r="L50" s="133">
        <f>'1.) KMJV_ITP_3. fejezet'!J17</f>
        <v>1.9286356179589104</v>
      </c>
      <c r="M50" s="128">
        <f>L50/I50</f>
        <v>0.0597095907399752</v>
      </c>
      <c r="N50" s="129">
        <f t="shared" si="2"/>
        <v>1319.5819553534518</v>
      </c>
      <c r="O50" s="132">
        <f t="shared" si="3"/>
        <v>1319.5819553534518</v>
      </c>
      <c r="P50" s="150">
        <v>1319.5819553534518</v>
      </c>
      <c r="Q50" s="101"/>
      <c r="R50" s="167" t="s">
        <v>180</v>
      </c>
      <c r="S50" s="94"/>
      <c r="T50" s="94"/>
      <c r="U50" s="94"/>
      <c r="V50" s="94"/>
      <c r="W50" s="94"/>
      <c r="X50" s="94"/>
    </row>
    <row r="51" spans="1:24" ht="30">
      <c r="A51" s="201" t="s">
        <v>81</v>
      </c>
      <c r="B51" s="54" t="s">
        <v>82</v>
      </c>
      <c r="C51" s="82" t="s">
        <v>77</v>
      </c>
      <c r="D51" s="80"/>
      <c r="E51" s="9"/>
      <c r="F51" s="82"/>
      <c r="G51" s="82">
        <v>22800</v>
      </c>
      <c r="H51" s="113"/>
      <c r="I51" s="127">
        <f>'1.) KMJV_ITP_3. fejezet'!K14</f>
        <v>11.414941255910655</v>
      </c>
      <c r="J51" s="133">
        <f>'1.) KMJV_ITP_3. fejezet'!K15</f>
        <v>0.6815814707112836</v>
      </c>
      <c r="K51" s="128">
        <f>J51/I51</f>
        <v>0.05970959073997519</v>
      </c>
      <c r="L51" s="133">
        <f>'1.) KMJV_ITP_3. fejezet'!K17</f>
        <v>0.6815814707112836</v>
      </c>
      <c r="M51" s="128">
        <f>L51/I51</f>
        <v>0.05970959073997519</v>
      </c>
      <c r="N51" s="129">
        <f t="shared" si="2"/>
        <v>1361.3786688714345</v>
      </c>
      <c r="O51" s="132">
        <f t="shared" si="3"/>
        <v>1361.3786688714345</v>
      </c>
      <c r="P51" s="150">
        <v>1361.3786688714345</v>
      </c>
      <c r="Q51" s="101"/>
      <c r="R51" s="149" t="s">
        <v>154</v>
      </c>
      <c r="S51" s="94"/>
      <c r="T51" s="94"/>
      <c r="U51" s="94"/>
      <c r="V51" s="94"/>
      <c r="W51" s="94"/>
      <c r="X51" s="94"/>
    </row>
    <row r="52" spans="1:24" ht="33" customHeight="1">
      <c r="A52" s="201"/>
      <c r="B52" s="56" t="s">
        <v>125</v>
      </c>
      <c r="C52" s="82" t="s">
        <v>30</v>
      </c>
      <c r="D52" s="80"/>
      <c r="E52" s="9"/>
      <c r="F52" s="82"/>
      <c r="G52" s="82">
        <v>413000</v>
      </c>
      <c r="H52" s="113"/>
      <c r="I52" s="135"/>
      <c r="J52" s="134"/>
      <c r="K52" s="130">
        <f>K51</f>
        <v>0.05970959073997519</v>
      </c>
      <c r="L52" s="134"/>
      <c r="M52" s="130">
        <f>M51</f>
        <v>0.05970959073997519</v>
      </c>
      <c r="N52" s="129">
        <f t="shared" si="2"/>
        <v>24660.060975609755</v>
      </c>
      <c r="O52" s="132">
        <f t="shared" si="3"/>
        <v>24660.060975609755</v>
      </c>
      <c r="P52" s="150">
        <v>24660.060975609755</v>
      </c>
      <c r="Q52" s="101"/>
      <c r="R52" s="149" t="s">
        <v>154</v>
      </c>
      <c r="S52" s="94"/>
      <c r="T52" s="94"/>
      <c r="U52" s="94"/>
      <c r="V52" s="94"/>
      <c r="W52" s="94"/>
      <c r="X52" s="94"/>
    </row>
    <row r="53" spans="1:24" ht="15">
      <c r="A53" s="94"/>
      <c r="B53" s="111"/>
      <c r="C53" s="109"/>
      <c r="D53" s="109"/>
      <c r="E53" s="109"/>
      <c r="F53" s="109"/>
      <c r="G53" s="109"/>
      <c r="H53" s="109"/>
      <c r="I53" s="137">
        <f>SUM(I15:I52)</f>
        <v>387.03999999999996</v>
      </c>
      <c r="J53" s="138">
        <f>SUM(J15:J52)</f>
        <v>23.109999999999996</v>
      </c>
      <c r="K53" s="139"/>
      <c r="L53" s="140">
        <f>SUM(L15:L52)</f>
        <v>23.109999999999996</v>
      </c>
      <c r="M53" s="147"/>
      <c r="N53" s="148"/>
      <c r="O53" s="148"/>
      <c r="P53" s="148"/>
      <c r="Q53" s="94"/>
      <c r="R53" s="94"/>
      <c r="S53" s="94"/>
      <c r="T53" s="94"/>
      <c r="U53" s="94"/>
      <c r="V53" s="94"/>
      <c r="W53" s="94"/>
      <c r="X53" s="94"/>
    </row>
    <row r="54" spans="1:24" ht="15">
      <c r="A54" s="94"/>
      <c r="B54" s="111"/>
      <c r="C54" s="109"/>
      <c r="D54" s="109"/>
      <c r="E54" s="109"/>
      <c r="F54" s="109"/>
      <c r="G54" s="109"/>
      <c r="H54" s="109"/>
      <c r="I54" s="104"/>
      <c r="J54" s="10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</row>
    <row r="55" spans="1:24" ht="15">
      <c r="A55" s="94"/>
      <c r="B55" s="111"/>
      <c r="C55" s="109"/>
      <c r="D55" s="109"/>
      <c r="E55" s="109"/>
      <c r="F55" s="109"/>
      <c r="G55" s="109"/>
      <c r="H55" s="109"/>
      <c r="I55" s="104"/>
      <c r="J55" s="10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</row>
    <row r="56" spans="1:24" ht="15">
      <c r="A56" s="94"/>
      <c r="B56" s="111"/>
      <c r="C56" s="109"/>
      <c r="D56" s="109"/>
      <c r="E56" s="109"/>
      <c r="F56" s="109"/>
      <c r="G56" s="109"/>
      <c r="H56" s="109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</row>
    <row r="57" spans="1:24" ht="15">
      <c r="A57" s="94"/>
      <c r="B57" s="111"/>
      <c r="C57" s="109"/>
      <c r="D57" s="109"/>
      <c r="E57" s="109"/>
      <c r="F57" s="109"/>
      <c r="G57" s="109"/>
      <c r="H57" s="109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</row>
    <row r="58" spans="1:24" ht="15">
      <c r="A58" s="94"/>
      <c r="B58" s="111"/>
      <c r="C58" s="109"/>
      <c r="D58" s="109"/>
      <c r="E58" s="109"/>
      <c r="F58" s="109"/>
      <c r="G58" s="109"/>
      <c r="H58" s="109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</row>
    <row r="59" spans="1:24" ht="15">
      <c r="A59" s="94"/>
      <c r="B59" s="111"/>
      <c r="C59" s="109"/>
      <c r="D59" s="109"/>
      <c r="E59" s="109"/>
      <c r="F59" s="109"/>
      <c r="G59" s="109"/>
      <c r="H59" s="109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</row>
    <row r="60" spans="1:24" ht="15">
      <c r="A60" s="94"/>
      <c r="B60" s="111"/>
      <c r="C60" s="109"/>
      <c r="D60" s="109"/>
      <c r="E60" s="109"/>
      <c r="F60" s="109"/>
      <c r="G60" s="109"/>
      <c r="H60" s="109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</row>
  </sheetData>
  <sheetProtection password="DA89" sheet="1"/>
  <protectedRanges>
    <protectedRange sqref="R15:R52" name="Tartom?ny10"/>
    <protectedRange sqref="P15:P52" name="Tartom?ny9"/>
    <protectedRange sqref="D45" name="Tartom?ny7"/>
    <protectedRange sqref="D42" name="Tartom?ny6"/>
    <protectedRange sqref="D38" name="Tartom?ny5"/>
    <protectedRange sqref="D35" name="Tartom?ny4"/>
    <protectedRange sqref="D26" name="Tartom?ny3"/>
    <protectedRange sqref="D21:D22" name="Tartom?ny2"/>
    <protectedRange sqref="D18" name="Tartom?ny1"/>
  </protectedRanges>
  <mergeCells count="11">
    <mergeCell ref="A26:A31"/>
    <mergeCell ref="A32:A35"/>
    <mergeCell ref="B1:D1"/>
    <mergeCell ref="C4:D4"/>
    <mergeCell ref="C5:D5"/>
    <mergeCell ref="A51:A52"/>
    <mergeCell ref="A36:A40"/>
    <mergeCell ref="A41:A44"/>
    <mergeCell ref="A45:A49"/>
    <mergeCell ref="A15:A21"/>
    <mergeCell ref="A22:A25"/>
  </mergeCells>
  <printOptions/>
  <pageMargins left="0.7086614173228347" right="0.7086614173228347" top="0.7480314960629921" bottom="0.7480314960629921" header="0.31496062992125984" footer="0.31496062992125984"/>
  <pageSetup orientation="landscape" pageOrder="overThenDown" paperSize="8" scale="50" r:id="rId1"/>
  <headerFoot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="70" zoomScaleNormal="70" zoomScaleSheetLayoutView="25" zoomScalePageLayoutView="0" workbookViewId="0" topLeftCell="C1">
      <selection activeCell="K15" sqref="K15"/>
    </sheetView>
  </sheetViews>
  <sheetFormatPr defaultColWidth="9.140625" defaultRowHeight="15"/>
  <cols>
    <col min="2" max="2" width="22.57421875" style="0" customWidth="1"/>
    <col min="3" max="3" width="15.7109375" style="0" customWidth="1"/>
    <col min="4" max="4" width="37.7109375" style="0" customWidth="1"/>
    <col min="5" max="5" width="18.57421875" style="0" customWidth="1"/>
    <col min="6" max="6" width="13.28125" style="0" customWidth="1"/>
    <col min="7" max="7" width="13.8515625" style="0" customWidth="1"/>
    <col min="8" max="23" width="10.7109375" style="0" customWidth="1"/>
    <col min="24" max="24" width="18.140625" style="0" customWidth="1"/>
  </cols>
  <sheetData>
    <row r="1" spans="1:26" ht="15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37.5" customHeight="1">
      <c r="A2" s="94"/>
      <c r="B2" s="204" t="s">
        <v>102</v>
      </c>
      <c r="C2" s="205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6" ht="1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</row>
    <row r="4" spans="1:26" ht="34.5" customHeight="1">
      <c r="A4" s="94"/>
      <c r="B4" s="13" t="s">
        <v>14</v>
      </c>
      <c r="C4" s="190" t="str">
        <f>'1.) KMJV_ITP_3. fejezet'!C6:D6</f>
        <v>Kecskemét Megyei Jogú Város </v>
      </c>
      <c r="D4" s="209"/>
      <c r="E4" s="119"/>
      <c r="F4" s="120"/>
      <c r="G4" s="120"/>
      <c r="H4" s="94"/>
      <c r="I4" s="94"/>
      <c r="J4" s="94"/>
      <c r="K4" s="94"/>
      <c r="L4" s="94"/>
      <c r="M4" s="94"/>
      <c r="N4" s="94"/>
      <c r="O4" s="38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</row>
    <row r="5" spans="1:26" ht="38.25" customHeight="1">
      <c r="A5" s="94"/>
      <c r="B5" s="13" t="s">
        <v>20</v>
      </c>
      <c r="C5" s="189" t="str">
        <f>'1.) KMJV_ITP_3. fejezet'!C7:D7</f>
        <v>Kecskemét Megyei Jogú Város Integrált Területi Programja</v>
      </c>
      <c r="D5" s="190"/>
      <c r="E5" s="119"/>
      <c r="F5" s="120"/>
      <c r="G5" s="120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</row>
    <row r="6" spans="1:26" ht="52.5" customHeight="1">
      <c r="A6" s="94"/>
      <c r="B6" s="13" t="s">
        <v>22</v>
      </c>
      <c r="C6" s="58">
        <f>'1.) KMJV_ITP_3. fejezet'!C8</f>
        <v>23.11</v>
      </c>
      <c r="D6" s="104"/>
      <c r="E6" s="94"/>
      <c r="F6" s="94"/>
      <c r="G6" s="94"/>
      <c r="H6" s="101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</row>
    <row r="7" spans="1:26" ht="1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</row>
    <row r="8" spans="1:26" ht="37.5" customHeight="1">
      <c r="A8" s="94"/>
      <c r="B8" s="94"/>
      <c r="C8" s="94"/>
      <c r="D8" s="94"/>
      <c r="E8" s="211" t="s">
        <v>119</v>
      </c>
      <c r="F8" s="211"/>
      <c r="G8" s="211"/>
      <c r="H8" s="206">
        <v>2015</v>
      </c>
      <c r="I8" s="206"/>
      <c r="J8" s="206"/>
      <c r="K8" s="206"/>
      <c r="L8" s="206">
        <v>2016</v>
      </c>
      <c r="M8" s="206"/>
      <c r="N8" s="206"/>
      <c r="O8" s="206"/>
      <c r="P8" s="207">
        <v>2017</v>
      </c>
      <c r="Q8" s="207"/>
      <c r="R8" s="207">
        <v>2018</v>
      </c>
      <c r="S8" s="207"/>
      <c r="T8" s="207">
        <v>2019</v>
      </c>
      <c r="U8" s="207"/>
      <c r="V8" s="207">
        <v>2020</v>
      </c>
      <c r="W8" s="207"/>
      <c r="X8" s="49" t="s">
        <v>130</v>
      </c>
      <c r="Y8" s="94"/>
      <c r="Z8" s="94"/>
    </row>
    <row r="9" spans="1:26" ht="38.25" customHeight="1">
      <c r="A9" s="94"/>
      <c r="B9" s="94"/>
      <c r="C9" s="210" t="s">
        <v>115</v>
      </c>
      <c r="D9" s="210"/>
      <c r="E9" s="27" t="s">
        <v>116</v>
      </c>
      <c r="F9" s="27" t="s">
        <v>117</v>
      </c>
      <c r="G9" s="27" t="s">
        <v>118</v>
      </c>
      <c r="H9" s="118" t="s">
        <v>106</v>
      </c>
      <c r="I9" s="118" t="s">
        <v>107</v>
      </c>
      <c r="J9" s="118" t="s">
        <v>108</v>
      </c>
      <c r="K9" s="118" t="s">
        <v>109</v>
      </c>
      <c r="L9" s="118" t="s">
        <v>106</v>
      </c>
      <c r="M9" s="118" t="s">
        <v>107</v>
      </c>
      <c r="N9" s="118" t="s">
        <v>108</v>
      </c>
      <c r="O9" s="118" t="s">
        <v>109</v>
      </c>
      <c r="P9" s="21" t="s">
        <v>110</v>
      </c>
      <c r="Q9" s="21" t="s">
        <v>111</v>
      </c>
      <c r="R9" s="21" t="s">
        <v>110</v>
      </c>
      <c r="S9" s="21" t="s">
        <v>111</v>
      </c>
      <c r="T9" s="21" t="s">
        <v>110</v>
      </c>
      <c r="U9" s="21" t="s">
        <v>111</v>
      </c>
      <c r="V9" s="21" t="s">
        <v>110</v>
      </c>
      <c r="W9" s="21" t="s">
        <v>111</v>
      </c>
      <c r="X9" s="44"/>
      <c r="Y9" s="94"/>
      <c r="Z9" s="94"/>
    </row>
    <row r="10" spans="1:26" ht="25.5" customHeight="1">
      <c r="A10" s="94"/>
      <c r="B10" s="94"/>
      <c r="C10" s="212" t="s">
        <v>1</v>
      </c>
      <c r="D10" s="212"/>
      <c r="E10" s="19">
        <f>'1.) KMJV_ITP_3. fejezet'!C17</f>
        <v>6.8916303794781</v>
      </c>
      <c r="F10" s="26" t="s">
        <v>112</v>
      </c>
      <c r="G10" s="23">
        <f>'3.) KMJV_ITP_3. fejezet folyt.2'!C14</f>
        <v>6.8916303794781</v>
      </c>
      <c r="H10" s="121"/>
      <c r="I10" s="121"/>
      <c r="J10" s="151"/>
      <c r="K10" s="151">
        <v>0.6</v>
      </c>
      <c r="L10" s="151">
        <v>1.5</v>
      </c>
      <c r="M10" s="151"/>
      <c r="N10" s="151">
        <v>1.2</v>
      </c>
      <c r="O10" s="151"/>
      <c r="P10" s="151">
        <v>1.99</v>
      </c>
      <c r="Q10" s="151"/>
      <c r="R10" s="151">
        <v>0.6</v>
      </c>
      <c r="S10" s="151">
        <v>1</v>
      </c>
      <c r="T10" s="151"/>
      <c r="U10" s="151"/>
      <c r="V10" s="151"/>
      <c r="W10" s="151"/>
      <c r="X10" s="49"/>
      <c r="Y10" s="94"/>
      <c r="Z10" s="94"/>
    </row>
    <row r="11" spans="1:26" ht="25.5" customHeight="1">
      <c r="A11" s="94"/>
      <c r="B11" s="94"/>
      <c r="C11" s="212"/>
      <c r="D11" s="212"/>
      <c r="E11" s="19"/>
      <c r="F11" s="26" t="s">
        <v>113</v>
      </c>
      <c r="G11" s="23">
        <f>'3.) KMJV_ITP_3. fejezet folyt.2'!C15</f>
        <v>0</v>
      </c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49"/>
      <c r="Y11" s="94"/>
      <c r="Z11" s="94"/>
    </row>
    <row r="12" spans="1:26" ht="25.5" customHeight="1">
      <c r="A12" s="94"/>
      <c r="B12" s="94"/>
      <c r="C12" s="212"/>
      <c r="D12" s="212"/>
      <c r="E12" s="19"/>
      <c r="F12" s="26" t="s">
        <v>128</v>
      </c>
      <c r="G12" s="23">
        <f>'3.) KMJV_ITP_3. fejezet folyt.2'!C16</f>
        <v>0</v>
      </c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49"/>
      <c r="Y12" s="94"/>
      <c r="Z12" s="94"/>
    </row>
    <row r="13" spans="1:26" ht="25.5" customHeight="1">
      <c r="A13" s="94"/>
      <c r="B13" s="94"/>
      <c r="C13" s="212"/>
      <c r="D13" s="212"/>
      <c r="E13" s="19"/>
      <c r="F13" s="26" t="s">
        <v>114</v>
      </c>
      <c r="G13" s="23">
        <f>'3.) KMJV_ITP_3. fejezet folyt.2'!C17</f>
        <v>0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49"/>
      <c r="Y13" s="94"/>
      <c r="Z13" s="94"/>
    </row>
    <row r="14" spans="1:26" ht="25.5" customHeight="1">
      <c r="A14" s="94"/>
      <c r="B14" s="94"/>
      <c r="C14" s="208" t="s">
        <v>2</v>
      </c>
      <c r="D14" s="208"/>
      <c r="E14" s="20">
        <f>'1.) KMJV_ITP_3. fejezet'!D17</f>
        <v>1.793927514067132</v>
      </c>
      <c r="F14" s="26" t="s">
        <v>112</v>
      </c>
      <c r="G14" s="24">
        <f>'3.) KMJV_ITP_3. fejezet folyt.2'!D14</f>
        <v>1.793927514067132</v>
      </c>
      <c r="H14" s="121"/>
      <c r="I14" s="121"/>
      <c r="J14" s="121"/>
      <c r="K14" s="151"/>
      <c r="L14" s="151">
        <v>0.494</v>
      </c>
      <c r="M14" s="151">
        <v>0.5</v>
      </c>
      <c r="N14" s="151">
        <v>0.3</v>
      </c>
      <c r="O14" s="151">
        <v>0.1</v>
      </c>
      <c r="P14" s="151">
        <v>0.4</v>
      </c>
      <c r="Q14" s="151"/>
      <c r="R14" s="151"/>
      <c r="S14" s="151"/>
      <c r="T14" s="151"/>
      <c r="U14" s="151"/>
      <c r="V14" s="151"/>
      <c r="W14" s="121"/>
      <c r="X14" s="49"/>
      <c r="Y14" s="94"/>
      <c r="Z14" s="94"/>
    </row>
    <row r="15" spans="1:26" ht="25.5" customHeight="1">
      <c r="A15" s="94"/>
      <c r="B15" s="94"/>
      <c r="C15" s="208"/>
      <c r="D15" s="208"/>
      <c r="E15" s="20"/>
      <c r="F15" s="26" t="s">
        <v>113</v>
      </c>
      <c r="G15" s="24">
        <f>'3.) KMJV_ITP_3. fejezet folyt.2'!D15</f>
        <v>0</v>
      </c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49"/>
      <c r="Y15" s="94"/>
      <c r="Z15" s="94"/>
    </row>
    <row r="16" spans="1:26" ht="25.5" customHeight="1">
      <c r="A16" s="94"/>
      <c r="B16" s="94"/>
      <c r="C16" s="208"/>
      <c r="D16" s="208"/>
      <c r="E16" s="20"/>
      <c r="F16" s="26" t="s">
        <v>128</v>
      </c>
      <c r="G16" s="24">
        <f>'3.) KMJV_ITP_3. fejezet folyt.2'!D16</f>
        <v>0</v>
      </c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49"/>
      <c r="Y16" s="94"/>
      <c r="Z16" s="94"/>
    </row>
    <row r="17" spans="1:26" ht="25.5" customHeight="1">
      <c r="A17" s="94"/>
      <c r="B17" s="94"/>
      <c r="C17" s="208"/>
      <c r="D17" s="208"/>
      <c r="E17" s="20"/>
      <c r="F17" s="26" t="s">
        <v>114</v>
      </c>
      <c r="G17" s="24">
        <f>'3.) KMJV_ITP_3. fejezet folyt.2'!D17</f>
        <v>0</v>
      </c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49"/>
      <c r="Y17" s="94"/>
      <c r="Z17" s="94"/>
    </row>
    <row r="18" spans="1:26" ht="25.5" customHeight="1">
      <c r="A18" s="94"/>
      <c r="B18" s="94"/>
      <c r="C18" s="208" t="s">
        <v>3</v>
      </c>
      <c r="D18" s="208"/>
      <c r="E18" s="20">
        <f>'1.) KMJV_ITP_3. fejezet'!E17</f>
        <v>4.3008668190416515</v>
      </c>
      <c r="F18" s="26" t="s">
        <v>112</v>
      </c>
      <c r="G18" s="24">
        <f>'3.) KMJV_ITP_3. fejezet folyt.2'!E14</f>
        <v>4.3008668190416515</v>
      </c>
      <c r="H18" s="121"/>
      <c r="I18" s="121"/>
      <c r="J18" s="151"/>
      <c r="K18" s="151">
        <v>1.611</v>
      </c>
      <c r="L18" s="151"/>
      <c r="M18" s="151">
        <v>0.8</v>
      </c>
      <c r="N18" s="151">
        <v>0.59</v>
      </c>
      <c r="O18" s="151"/>
      <c r="P18" s="151"/>
      <c r="Q18" s="151"/>
      <c r="R18" s="151">
        <v>1.3</v>
      </c>
      <c r="S18" s="151"/>
      <c r="T18" s="121"/>
      <c r="U18" s="121"/>
      <c r="V18" s="121"/>
      <c r="W18" s="121"/>
      <c r="X18" s="49"/>
      <c r="Y18" s="94"/>
      <c r="Z18" s="94"/>
    </row>
    <row r="19" spans="1:26" ht="25.5" customHeight="1">
      <c r="A19" s="94"/>
      <c r="B19" s="94"/>
      <c r="C19" s="208"/>
      <c r="D19" s="208"/>
      <c r="E19" s="20"/>
      <c r="F19" s="26" t="s">
        <v>113</v>
      </c>
      <c r="G19" s="24">
        <f>'3.) KMJV_ITP_3. fejezet folyt.2'!E15</f>
        <v>0</v>
      </c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49"/>
      <c r="Y19" s="94"/>
      <c r="Z19" s="94"/>
    </row>
    <row r="20" spans="1:26" ht="25.5" customHeight="1">
      <c r="A20" s="94"/>
      <c r="B20" s="94"/>
      <c r="C20" s="208"/>
      <c r="D20" s="208"/>
      <c r="E20" s="20"/>
      <c r="F20" s="26" t="s">
        <v>128</v>
      </c>
      <c r="G20" s="24">
        <f>'3.) KMJV_ITP_3. fejezet folyt.2'!E16</f>
        <v>0</v>
      </c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49"/>
      <c r="Y20" s="94"/>
      <c r="Z20" s="94"/>
    </row>
    <row r="21" spans="1:26" ht="25.5" customHeight="1">
      <c r="A21" s="94"/>
      <c r="B21" s="94"/>
      <c r="C21" s="208"/>
      <c r="D21" s="208"/>
      <c r="E21" s="20"/>
      <c r="F21" s="26" t="s">
        <v>114</v>
      </c>
      <c r="G21" s="24">
        <f>'3.) KMJV_ITP_3. fejezet folyt.2'!E17</f>
        <v>0</v>
      </c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49"/>
      <c r="Y21" s="94"/>
      <c r="Z21" s="94"/>
    </row>
    <row r="22" spans="1:26" ht="25.5" customHeight="1">
      <c r="A22" s="94"/>
      <c r="B22" s="94"/>
      <c r="C22" s="208" t="s">
        <v>4</v>
      </c>
      <c r="D22" s="208"/>
      <c r="E22" s="20">
        <f>'1.) KMJV_ITP_3. fejezet'!F17</f>
        <v>2.057307026341576</v>
      </c>
      <c r="F22" s="26" t="s">
        <v>112</v>
      </c>
      <c r="G22" s="24">
        <f>'3.) KMJV_ITP_3. fejezet folyt.2'!F14</f>
        <v>2.057307026341576</v>
      </c>
      <c r="H22" s="121"/>
      <c r="I22" s="121"/>
      <c r="J22" s="151"/>
      <c r="K22" s="151">
        <v>0.857</v>
      </c>
      <c r="L22" s="151">
        <v>0.18</v>
      </c>
      <c r="M22" s="151">
        <v>0.25</v>
      </c>
      <c r="N22" s="151">
        <v>0.15</v>
      </c>
      <c r="O22" s="151"/>
      <c r="P22" s="151">
        <v>0.62</v>
      </c>
      <c r="Q22" s="151"/>
      <c r="R22" s="121"/>
      <c r="S22" s="121"/>
      <c r="T22" s="121"/>
      <c r="U22" s="121"/>
      <c r="V22" s="121"/>
      <c r="W22" s="121"/>
      <c r="X22" s="49"/>
      <c r="Y22" s="94"/>
      <c r="Z22" s="94"/>
    </row>
    <row r="23" spans="1:26" ht="25.5" customHeight="1">
      <c r="A23" s="94"/>
      <c r="B23" s="94"/>
      <c r="C23" s="208"/>
      <c r="D23" s="208"/>
      <c r="E23" s="20"/>
      <c r="F23" s="26" t="s">
        <v>113</v>
      </c>
      <c r="G23" s="24">
        <f>'3.) KMJV_ITP_3. fejezet folyt.2'!F15</f>
        <v>0</v>
      </c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49"/>
      <c r="Y23" s="94"/>
      <c r="Z23" s="94"/>
    </row>
    <row r="24" spans="1:26" ht="25.5" customHeight="1">
      <c r="A24" s="94"/>
      <c r="B24" s="94"/>
      <c r="C24" s="208"/>
      <c r="D24" s="208"/>
      <c r="E24" s="20"/>
      <c r="F24" s="26" t="s">
        <v>128</v>
      </c>
      <c r="G24" s="24">
        <f>'3.) KMJV_ITP_3. fejezet folyt.2'!F16</f>
        <v>0</v>
      </c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49"/>
      <c r="Y24" s="94"/>
      <c r="Z24" s="94"/>
    </row>
    <row r="25" spans="1:26" ht="25.5" customHeight="1">
      <c r="A25" s="94"/>
      <c r="B25" s="94"/>
      <c r="C25" s="208"/>
      <c r="D25" s="208"/>
      <c r="E25" s="20"/>
      <c r="F25" s="26" t="s">
        <v>114</v>
      </c>
      <c r="G25" s="24">
        <f>'3.) KMJV_ITP_3. fejezet folyt.2'!F17</f>
        <v>0</v>
      </c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49"/>
      <c r="Y25" s="94"/>
      <c r="Z25" s="94"/>
    </row>
    <row r="26" spans="1:26" ht="25.5" customHeight="1">
      <c r="A26" s="94"/>
      <c r="B26" s="94"/>
      <c r="C26" s="208" t="s">
        <v>5</v>
      </c>
      <c r="D26" s="208"/>
      <c r="E26" s="20">
        <f>'1.) KMJV_ITP_3. fejezet'!G17</f>
        <v>3.658434957765684</v>
      </c>
      <c r="F26" s="26" t="s">
        <v>112</v>
      </c>
      <c r="G26" s="24">
        <f>'3.) KMJV_ITP_3. fejezet folyt.2'!G14</f>
        <v>3.658434957765684</v>
      </c>
      <c r="H26" s="121"/>
      <c r="I26" s="121"/>
      <c r="J26" s="121"/>
      <c r="K26" s="121">
        <v>1.8</v>
      </c>
      <c r="L26" s="121"/>
      <c r="M26" s="121"/>
      <c r="N26" s="121">
        <v>1.858</v>
      </c>
      <c r="O26" s="121"/>
      <c r="P26" s="121"/>
      <c r="Q26" s="121"/>
      <c r="R26" s="121"/>
      <c r="S26" s="121"/>
      <c r="T26" s="121"/>
      <c r="U26" s="121"/>
      <c r="V26" s="121"/>
      <c r="W26" s="121"/>
      <c r="X26" s="49"/>
      <c r="Y26" s="94"/>
      <c r="Z26" s="94"/>
    </row>
    <row r="27" spans="1:26" ht="25.5" customHeight="1">
      <c r="A27" s="94"/>
      <c r="B27" s="94"/>
      <c r="C27" s="208"/>
      <c r="D27" s="208"/>
      <c r="E27" s="20"/>
      <c r="F27" s="26" t="s">
        <v>113</v>
      </c>
      <c r="G27" s="24">
        <f>'3.) KMJV_ITP_3. fejezet folyt.2'!G15</f>
        <v>0</v>
      </c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49"/>
      <c r="Y27" s="94"/>
      <c r="Z27" s="94"/>
    </row>
    <row r="28" spans="1:26" ht="25.5" customHeight="1">
      <c r="A28" s="94"/>
      <c r="B28" s="94"/>
      <c r="C28" s="208"/>
      <c r="D28" s="208"/>
      <c r="E28" s="20"/>
      <c r="F28" s="26" t="s">
        <v>128</v>
      </c>
      <c r="G28" s="24">
        <f>'3.) KMJV_ITP_3. fejezet folyt.2'!G16</f>
        <v>0</v>
      </c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49"/>
      <c r="Y28" s="94"/>
      <c r="Z28" s="94"/>
    </row>
    <row r="29" spans="1:26" ht="25.5" customHeight="1">
      <c r="A29" s="94"/>
      <c r="B29" s="94"/>
      <c r="C29" s="208"/>
      <c r="D29" s="208"/>
      <c r="E29" s="20"/>
      <c r="F29" s="26" t="s">
        <v>114</v>
      </c>
      <c r="G29" s="24">
        <f>'3.) KMJV_ITP_3. fejezet folyt.2'!G17</f>
        <v>0</v>
      </c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49"/>
      <c r="Y29" s="94"/>
      <c r="Z29" s="94"/>
    </row>
    <row r="30" spans="1:26" ht="25.5" customHeight="1">
      <c r="A30" s="94"/>
      <c r="B30" s="94"/>
      <c r="C30" s="208" t="s">
        <v>6</v>
      </c>
      <c r="D30" s="208"/>
      <c r="E30" s="20">
        <f>'1.) KMJV_ITP_3. fejezet'!H17</f>
        <v>1.2493432691717838</v>
      </c>
      <c r="F30" s="26" t="s">
        <v>112</v>
      </c>
      <c r="G30" s="24">
        <f>'3.) KMJV_ITP_3. fejezet folyt.2'!H14</f>
        <v>1.2493432691717838</v>
      </c>
      <c r="H30" s="121"/>
      <c r="I30" s="121"/>
      <c r="J30" s="151"/>
      <c r="K30" s="151">
        <v>1.25</v>
      </c>
      <c r="L30" s="15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49"/>
      <c r="Y30" s="94"/>
      <c r="Z30" s="94"/>
    </row>
    <row r="31" spans="1:26" ht="25.5" customHeight="1">
      <c r="A31" s="94"/>
      <c r="B31" s="94"/>
      <c r="C31" s="208"/>
      <c r="D31" s="208"/>
      <c r="E31" s="20"/>
      <c r="F31" s="26" t="s">
        <v>113</v>
      </c>
      <c r="G31" s="24">
        <f>'3.) KMJV_ITP_3. fejezet folyt.2'!H15</f>
        <v>0</v>
      </c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49"/>
      <c r="Y31" s="94"/>
      <c r="Z31" s="94"/>
    </row>
    <row r="32" spans="1:26" ht="25.5" customHeight="1">
      <c r="A32" s="94"/>
      <c r="B32" s="94"/>
      <c r="C32" s="208"/>
      <c r="D32" s="208"/>
      <c r="E32" s="20"/>
      <c r="F32" s="26" t="s">
        <v>128</v>
      </c>
      <c r="G32" s="24">
        <f>'3.) KMJV_ITP_3. fejezet folyt.2'!H16</f>
        <v>0</v>
      </c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49"/>
      <c r="Y32" s="94"/>
      <c r="Z32" s="94"/>
    </row>
    <row r="33" spans="1:26" ht="25.5" customHeight="1">
      <c r="A33" s="94"/>
      <c r="B33" s="94"/>
      <c r="C33" s="208"/>
      <c r="D33" s="208"/>
      <c r="E33" s="20"/>
      <c r="F33" s="26" t="s">
        <v>114</v>
      </c>
      <c r="G33" s="24">
        <f>'3.) KMJV_ITP_3. fejezet folyt.2'!H17</f>
        <v>0</v>
      </c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49"/>
      <c r="Y33" s="94"/>
      <c r="Z33" s="94"/>
    </row>
    <row r="34" spans="1:26" ht="25.5" customHeight="1">
      <c r="A34" s="94"/>
      <c r="B34" s="94"/>
      <c r="C34" s="208" t="s">
        <v>7</v>
      </c>
      <c r="D34" s="208"/>
      <c r="E34" s="20">
        <f>'1.) KMJV_ITP_3. fejezet'!I17</f>
        <v>0.5482729454638763</v>
      </c>
      <c r="F34" s="26" t="s">
        <v>112</v>
      </c>
      <c r="G34" s="24">
        <f>'3.) KMJV_ITP_3. fejezet folyt.2'!I14</f>
        <v>0.5482729454638763</v>
      </c>
      <c r="H34" s="121"/>
      <c r="I34" s="121"/>
      <c r="J34" s="121"/>
      <c r="K34" s="121"/>
      <c r="L34" s="121"/>
      <c r="M34" s="121"/>
      <c r="N34" s="121"/>
      <c r="O34" s="121"/>
      <c r="P34" s="121"/>
      <c r="Q34" s="151">
        <f>HYPERLINK("[végleges_h.xls]'projektlista'!B86:B87",0.548)</f>
        <v>0.548</v>
      </c>
      <c r="R34" s="151"/>
      <c r="S34" s="151"/>
      <c r="T34" s="121"/>
      <c r="U34" s="121"/>
      <c r="V34" s="121"/>
      <c r="W34" s="121"/>
      <c r="X34" s="49"/>
      <c r="Y34" s="94"/>
      <c r="Z34" s="94"/>
    </row>
    <row r="35" spans="1:26" ht="25.5" customHeight="1">
      <c r="A35" s="94"/>
      <c r="B35" s="94"/>
      <c r="C35" s="208"/>
      <c r="D35" s="208"/>
      <c r="E35" s="20"/>
      <c r="F35" s="26" t="s">
        <v>113</v>
      </c>
      <c r="G35" s="24">
        <f>'3.) KMJV_ITP_3. fejezet folyt.2'!I15</f>
        <v>0</v>
      </c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49"/>
      <c r="Y35" s="94"/>
      <c r="Z35" s="94"/>
    </row>
    <row r="36" spans="1:26" ht="25.5" customHeight="1">
      <c r="A36" s="94"/>
      <c r="B36" s="94"/>
      <c r="C36" s="208"/>
      <c r="D36" s="208"/>
      <c r="E36" s="20"/>
      <c r="F36" s="26" t="s">
        <v>128</v>
      </c>
      <c r="G36" s="24">
        <f>'3.) KMJV_ITP_3. fejezet folyt.2'!I16</f>
        <v>0</v>
      </c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49"/>
      <c r="Y36" s="94"/>
      <c r="Z36" s="94"/>
    </row>
    <row r="37" spans="1:26" ht="25.5" customHeight="1">
      <c r="A37" s="94"/>
      <c r="B37" s="94"/>
      <c r="C37" s="208"/>
      <c r="D37" s="208"/>
      <c r="E37" s="20"/>
      <c r="F37" s="26" t="s">
        <v>114</v>
      </c>
      <c r="G37" s="24">
        <f>'3.) KMJV_ITP_3. fejezet folyt.2'!I17</f>
        <v>0</v>
      </c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49"/>
      <c r="Y37" s="94"/>
      <c r="Z37" s="94"/>
    </row>
    <row r="38" spans="1:26" ht="25.5" customHeight="1">
      <c r="A38" s="94"/>
      <c r="B38" s="94"/>
      <c r="C38" s="208" t="s">
        <v>8</v>
      </c>
      <c r="D38" s="208"/>
      <c r="E38" s="20">
        <f>'1.) KMJV_ITP_3. fejezet'!J17</f>
        <v>1.9286356179589104</v>
      </c>
      <c r="F38" s="26" t="s">
        <v>112</v>
      </c>
      <c r="G38" s="24">
        <f>'3.) KMJV_ITP_3. fejezet folyt.2'!J14</f>
        <v>1.1571813707753462</v>
      </c>
      <c r="H38" s="121"/>
      <c r="I38" s="121"/>
      <c r="J38" s="121"/>
      <c r="K38" s="121"/>
      <c r="L38" s="121">
        <v>0.5</v>
      </c>
      <c r="M38" s="121"/>
      <c r="N38" s="121">
        <v>0.5</v>
      </c>
      <c r="O38" s="121"/>
      <c r="P38" s="121">
        <v>0.16</v>
      </c>
      <c r="Q38" s="121"/>
      <c r="R38" s="121"/>
      <c r="S38" s="121"/>
      <c r="T38" s="121"/>
      <c r="U38" s="121"/>
      <c r="V38" s="121"/>
      <c r="W38" s="121"/>
      <c r="X38" s="49"/>
      <c r="Y38" s="94"/>
      <c r="Z38" s="94"/>
    </row>
    <row r="39" spans="1:26" ht="25.5" customHeight="1">
      <c r="A39" s="94"/>
      <c r="B39" s="94"/>
      <c r="C39" s="208"/>
      <c r="D39" s="208"/>
      <c r="E39" s="20"/>
      <c r="F39" s="26" t="s">
        <v>113</v>
      </c>
      <c r="G39" s="24">
        <f>'3.) KMJV_ITP_3. fejezet folyt.2'!J15</f>
        <v>0.7714542471835641</v>
      </c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49"/>
      <c r="Y39" s="94"/>
      <c r="Z39" s="94"/>
    </row>
    <row r="40" spans="1:26" ht="25.5" customHeight="1">
      <c r="A40" s="94"/>
      <c r="B40" s="94"/>
      <c r="C40" s="208"/>
      <c r="D40" s="208"/>
      <c r="E40" s="20"/>
      <c r="F40" s="26" t="s">
        <v>128</v>
      </c>
      <c r="G40" s="24">
        <f>'3.) KMJV_ITP_3. fejezet folyt.2'!J16</f>
        <v>0</v>
      </c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49"/>
      <c r="Y40" s="94"/>
      <c r="Z40" s="94"/>
    </row>
    <row r="41" spans="1:26" ht="25.5" customHeight="1">
      <c r="A41" s="94"/>
      <c r="B41" s="94"/>
      <c r="C41" s="208"/>
      <c r="D41" s="208"/>
      <c r="E41" s="20"/>
      <c r="F41" s="26" t="s">
        <v>114</v>
      </c>
      <c r="G41" s="24">
        <f>'3.) KMJV_ITP_3. fejezet folyt.2'!J17</f>
        <v>0</v>
      </c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49"/>
      <c r="Y41" s="94"/>
      <c r="Z41" s="94"/>
    </row>
    <row r="42" spans="1:26" ht="25.5" customHeight="1">
      <c r="A42" s="94"/>
      <c r="B42" s="94"/>
      <c r="C42" s="208" t="s">
        <v>9</v>
      </c>
      <c r="D42" s="208"/>
      <c r="E42" s="20">
        <f>'1.) KMJV_ITP_3. fejezet'!K17</f>
        <v>0.6815814707112836</v>
      </c>
      <c r="F42" s="26" t="s">
        <v>112</v>
      </c>
      <c r="G42" s="24">
        <f>'3.) KMJV_ITP_3. fejezet folyt.2'!K14</f>
        <v>0.579344250104591</v>
      </c>
      <c r="H42" s="121"/>
      <c r="I42" s="121"/>
      <c r="J42" s="121"/>
      <c r="K42" s="121">
        <v>0.5</v>
      </c>
      <c r="L42" s="121"/>
      <c r="M42" s="121"/>
      <c r="N42" s="121"/>
      <c r="O42" s="121"/>
      <c r="P42" s="121"/>
      <c r="Q42" s="151">
        <v>0.082</v>
      </c>
      <c r="R42" s="121"/>
      <c r="S42" s="121"/>
      <c r="T42" s="121"/>
      <c r="U42" s="121"/>
      <c r="V42" s="121"/>
      <c r="W42" s="121"/>
      <c r="X42" s="49"/>
      <c r="Y42" s="94"/>
      <c r="Z42" s="94"/>
    </row>
    <row r="43" spans="1:26" ht="25.5" customHeight="1">
      <c r="A43" s="94"/>
      <c r="B43" s="94"/>
      <c r="C43" s="208"/>
      <c r="D43" s="208"/>
      <c r="E43" s="22"/>
      <c r="F43" s="26" t="s">
        <v>113</v>
      </c>
      <c r="G43" s="25">
        <f>'3.) KMJV_ITP_3. fejezet folyt.2'!K15</f>
        <v>0.10223722060669253</v>
      </c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49"/>
      <c r="Y43" s="94"/>
      <c r="Z43" s="94"/>
    </row>
    <row r="44" spans="1:26" ht="25.5" customHeight="1">
      <c r="A44" s="94"/>
      <c r="B44" s="94"/>
      <c r="C44" s="208"/>
      <c r="D44" s="208"/>
      <c r="E44" s="22"/>
      <c r="F44" s="26" t="s">
        <v>128</v>
      </c>
      <c r="G44" s="25">
        <f>'3.) KMJV_ITP_3. fejezet folyt.2'!K16</f>
        <v>0</v>
      </c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49"/>
      <c r="Y44" s="94"/>
      <c r="Z44" s="94"/>
    </row>
    <row r="45" spans="1:26" ht="25.5" customHeight="1">
      <c r="A45" s="94"/>
      <c r="B45" s="94"/>
      <c r="C45" s="208"/>
      <c r="D45" s="208"/>
      <c r="E45" s="22"/>
      <c r="F45" s="26" t="s">
        <v>114</v>
      </c>
      <c r="G45" s="25">
        <f>'3.) KMJV_ITP_3. fejezet folyt.2'!K17</f>
        <v>0</v>
      </c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49"/>
      <c r="Y45" s="94"/>
      <c r="Z45" s="94"/>
    </row>
    <row r="46" spans="1:26" ht="15">
      <c r="A46" s="94"/>
      <c r="B46" s="94"/>
      <c r="C46" s="44"/>
      <c r="D46" s="44" t="s">
        <v>120</v>
      </c>
      <c r="E46" s="44"/>
      <c r="F46" s="44"/>
      <c r="G46" s="45">
        <f>SUM(G10:G45)</f>
        <v>23.109999999999996</v>
      </c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94"/>
      <c r="Z46" s="94"/>
    </row>
    <row r="47" spans="1:26" ht="15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</row>
    <row r="48" spans="1:26" ht="15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</row>
    <row r="49" spans="1:26" ht="15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</row>
    <row r="50" spans="1:26" ht="15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</row>
    <row r="51" spans="2:26" ht="15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</row>
    <row r="52" ht="15">
      <c r="A52" s="94"/>
    </row>
  </sheetData>
  <sheetProtection password="DA89" sheet="1"/>
  <protectedRanges>
    <protectedRange sqref="H44:W45" name="Tartom?ny10"/>
    <protectedRange sqref="H40:W42" name="Tartom?ny9"/>
    <protectedRange sqref="H36:W38" name="Tartom?ny8"/>
    <protectedRange sqref="H32:W34" name="Tartom?ny7"/>
    <protectedRange sqref="H28:W30" name="Tartom?ny6"/>
    <protectedRange sqref="H24:W26" name="Tartom?ny5"/>
    <protectedRange sqref="H20:W22" name="Tartom?ny4"/>
    <protectedRange sqref="H16:W18" name="Tartom?ny3"/>
    <protectedRange sqref="H12:W14" name="Tartom?ny2"/>
    <protectedRange sqref="H10:W10" name="Tartom?ny1"/>
  </protectedRanges>
  <mergeCells count="20">
    <mergeCell ref="C42:D45"/>
    <mergeCell ref="C9:D9"/>
    <mergeCell ref="E8:G8"/>
    <mergeCell ref="C10:D13"/>
    <mergeCell ref="C14:D17"/>
    <mergeCell ref="C18:D21"/>
    <mergeCell ref="C22:D25"/>
    <mergeCell ref="C26:D29"/>
    <mergeCell ref="T8:U8"/>
    <mergeCell ref="V8:W8"/>
    <mergeCell ref="C4:D4"/>
    <mergeCell ref="C5:D5"/>
    <mergeCell ref="C34:D37"/>
    <mergeCell ref="C38:D41"/>
    <mergeCell ref="B2:C2"/>
    <mergeCell ref="H8:K8"/>
    <mergeCell ref="L8:O8"/>
    <mergeCell ref="P8:Q8"/>
    <mergeCell ref="C30:D33"/>
    <mergeCell ref="R8:S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8" scale="60" r:id="rId1"/>
  <headerFoot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Balogh Zoltán</dc:creator>
  <cp:keywords/>
  <dc:description/>
  <cp:lastModifiedBy>czuczi.monika</cp:lastModifiedBy>
  <cp:lastPrinted>2015-04-22T09:31:19Z</cp:lastPrinted>
  <dcterms:created xsi:type="dcterms:W3CDTF">2014-12-17T18:10:59Z</dcterms:created>
  <dcterms:modified xsi:type="dcterms:W3CDTF">2015-04-22T09:31:30Z</dcterms:modified>
  <cp:category/>
  <cp:version/>
  <cp:contentType/>
  <cp:contentStatus/>
</cp:coreProperties>
</file>